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E:\YandexDisk\Work\Papers\Mesobiotus_Lembolovo_Vladivostok\Supplementary material\"/>
    </mc:Choice>
  </mc:AlternateContent>
  <bookViews>
    <workbookView xWindow="0" yWindow="0" windowWidth="8745" windowHeight="6150" activeTab="3"/>
  </bookViews>
  <sheets>
    <sheet name="instructions" sheetId="5" r:id="rId1"/>
    <sheet name="general info" sheetId="11" r:id="rId2"/>
    <sheet name="animals" sheetId="4" r:id="rId3"/>
    <sheet name="eggs" sheetId="9" r:id="rId4"/>
    <sheet name="animals_stats (μm)" sheetId="7" r:id="rId5"/>
    <sheet name="animals_stats (pt)" sheetId="8" r:id="rId6"/>
    <sheet name="eggs_stats (μm)" sheetId="10" r:id="rId7"/>
  </sheets>
  <calcPr calcId="152511"/>
</workbook>
</file>

<file path=xl/calcChain.xml><?xml version="1.0" encoding="utf-8"?>
<calcChain xmlns="http://schemas.openxmlformats.org/spreadsheetml/2006/main">
  <c r="B10" i="9" l="1"/>
  <c r="AK31" i="4" l="1"/>
  <c r="AK30" i="4"/>
  <c r="AK29" i="4"/>
  <c r="AK28" i="4"/>
  <c r="AK26" i="4"/>
  <c r="AK25" i="4"/>
  <c r="AK24" i="4"/>
  <c r="AK23" i="4"/>
  <c r="AK21" i="4"/>
  <c r="AK20" i="4"/>
  <c r="AK19" i="4"/>
  <c r="AK18" i="4"/>
  <c r="AK16" i="4"/>
  <c r="AK15" i="4"/>
  <c r="AK14" i="4"/>
  <c r="AK13" i="4"/>
  <c r="AK12" i="4"/>
  <c r="AK11" i="4"/>
  <c r="AK9" i="4"/>
  <c r="AK8" i="4"/>
  <c r="AK7" i="4"/>
  <c r="AK6" i="4"/>
  <c r="AK3" i="4"/>
  <c r="Y17" i="4"/>
  <c r="S33" i="4" l="1"/>
  <c r="S34" i="4"/>
  <c r="K25" i="4" l="1"/>
  <c r="BO5" i="4" l="1"/>
  <c r="BO6" i="4"/>
  <c r="BO7" i="4"/>
  <c r="BO8" i="4"/>
  <c r="BO9" i="4"/>
  <c r="BO11" i="4"/>
  <c r="BO12" i="4"/>
  <c r="BO13" i="4"/>
  <c r="BO14" i="4"/>
  <c r="BO15" i="4"/>
  <c r="BO16" i="4"/>
  <c r="BO18" i="4"/>
  <c r="BO19" i="4"/>
  <c r="BO20" i="4"/>
  <c r="BO21" i="4"/>
  <c r="BO23" i="4"/>
  <c r="BO24" i="4"/>
  <c r="BO25" i="4"/>
  <c r="BO26" i="4"/>
  <c r="BO28" i="4"/>
  <c r="BO29" i="4"/>
  <c r="BO30" i="4"/>
  <c r="BO31" i="4"/>
  <c r="BO33" i="4"/>
  <c r="BO34" i="4"/>
  <c r="BO35" i="4"/>
  <c r="BO36" i="4"/>
  <c r="BO3" i="4"/>
  <c r="BM3" i="4"/>
  <c r="B2" i="7" l="1"/>
  <c r="B3" i="7" s="1"/>
  <c r="A2" i="7"/>
  <c r="A4" i="7" s="1"/>
  <c r="AA3" i="8"/>
  <c r="AA4" i="8"/>
  <c r="AA5" i="8"/>
  <c r="AA6" i="8"/>
  <c r="AA7" i="8"/>
  <c r="AA8" i="8"/>
  <c r="AA9" i="8"/>
  <c r="AA10" i="8"/>
  <c r="AA11" i="8"/>
  <c r="AA12" i="8"/>
  <c r="AA13" i="8"/>
  <c r="AA14" i="8"/>
  <c r="AA15" i="8"/>
  <c r="AA16" i="8"/>
  <c r="AA17" i="8"/>
  <c r="AA18" i="8"/>
  <c r="AA19" i="8"/>
  <c r="AA20" i="8"/>
  <c r="AA21" i="8"/>
  <c r="AA22" i="8"/>
  <c r="AA23" i="8"/>
  <c r="AA24" i="8"/>
  <c r="AA25" i="8"/>
  <c r="AA26" i="8"/>
  <c r="AA27" i="8"/>
  <c r="AA28" i="8"/>
  <c r="AA29" i="8"/>
  <c r="AA30" i="8"/>
  <c r="AA31" i="8"/>
  <c r="A18" i="7" l="1"/>
  <c r="A3" i="7"/>
  <c r="A19" i="7"/>
  <c r="A15" i="7"/>
  <c r="A11" i="7"/>
  <c r="A10" i="7"/>
  <c r="A7" i="7"/>
  <c r="A17" i="7"/>
  <c r="A9" i="7"/>
  <c r="A16" i="7"/>
  <c r="A8" i="7"/>
  <c r="A14" i="7"/>
  <c r="A6" i="7"/>
  <c r="A13" i="7"/>
  <c r="A5" i="7"/>
  <c r="A12" i="7"/>
  <c r="A3" i="10"/>
  <c r="B3" i="10"/>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B2" i="10"/>
  <c r="A2" i="10"/>
  <c r="AQ2" i="7" l="1"/>
  <c r="AQ3" i="7"/>
  <c r="AQ4" i="7"/>
  <c r="AQ5" i="7"/>
  <c r="AQ6" i="7"/>
  <c r="AQ7" i="7"/>
  <c r="AQ8" i="7"/>
  <c r="AQ9" i="7"/>
  <c r="AQ10" i="7"/>
  <c r="AQ11" i="7"/>
  <c r="AQ12" i="7"/>
  <c r="AQ13" i="7"/>
  <c r="AQ14" i="7"/>
  <c r="AQ15" i="7"/>
  <c r="AQ16" i="7"/>
  <c r="AQ17" i="7"/>
  <c r="AQ18" i="7"/>
  <c r="AQ19" i="7"/>
  <c r="AQ20" i="7"/>
  <c r="AQ21" i="7"/>
  <c r="AQ22" i="7"/>
  <c r="AQ23" i="7"/>
  <c r="AQ24" i="7"/>
  <c r="AQ25" i="7"/>
  <c r="AQ26" i="7"/>
  <c r="AQ27" i="7"/>
  <c r="AQ28" i="7"/>
  <c r="AQ29" i="7"/>
  <c r="AQ30" i="7"/>
  <c r="AQ31" i="7"/>
  <c r="AP2" i="7"/>
  <c r="AP3" i="7"/>
  <c r="AP4" i="7"/>
  <c r="AP5" i="7"/>
  <c r="AP6" i="7"/>
  <c r="AP7" i="7"/>
  <c r="AP8" i="7"/>
  <c r="AP9" i="7"/>
  <c r="AP10" i="7"/>
  <c r="AP11" i="7"/>
  <c r="AP12" i="7"/>
  <c r="AP13" i="7"/>
  <c r="AP14" i="7"/>
  <c r="AP15" i="7"/>
  <c r="AP16" i="7"/>
  <c r="AP17" i="7"/>
  <c r="AP18" i="7"/>
  <c r="AP19" i="7"/>
  <c r="AP20" i="7"/>
  <c r="AP21" i="7"/>
  <c r="AP22" i="7"/>
  <c r="AP23" i="7"/>
  <c r="AP24" i="7"/>
  <c r="AP25" i="7"/>
  <c r="AP26" i="7"/>
  <c r="AP27" i="7"/>
  <c r="AP28" i="7"/>
  <c r="AP29" i="7"/>
  <c r="AP30" i="7"/>
  <c r="AP31" i="7"/>
  <c r="AO2" i="7"/>
  <c r="AO3" i="7"/>
  <c r="AO4" i="7"/>
  <c r="AO5" i="7"/>
  <c r="AO6" i="7"/>
  <c r="AO7" i="7"/>
  <c r="AO8" i="7"/>
  <c r="AO9" i="7"/>
  <c r="AO10" i="7"/>
  <c r="AO11" i="7"/>
  <c r="AO12" i="7"/>
  <c r="AO13" i="7"/>
  <c r="AO14" i="7"/>
  <c r="AO15" i="7"/>
  <c r="AO16" i="7"/>
  <c r="AO17" i="7"/>
  <c r="AO18" i="7"/>
  <c r="AO19" i="7"/>
  <c r="AO20" i="7"/>
  <c r="AO21" i="7"/>
  <c r="AO22" i="7"/>
  <c r="AO23" i="7"/>
  <c r="AO24" i="7"/>
  <c r="AO25" i="7"/>
  <c r="AO26" i="7"/>
  <c r="AO27" i="7"/>
  <c r="AO28" i="7"/>
  <c r="AO29" i="7"/>
  <c r="AO30" i="7"/>
  <c r="AO31" i="7"/>
  <c r="AN2" i="7"/>
  <c r="AN3" i="7"/>
  <c r="AN4" i="7"/>
  <c r="AN5" i="7"/>
  <c r="AN6" i="7"/>
  <c r="AN7" i="7"/>
  <c r="AN8" i="7"/>
  <c r="AN9" i="7"/>
  <c r="AN10" i="7"/>
  <c r="AN11" i="7"/>
  <c r="AN12" i="7"/>
  <c r="AN13" i="7"/>
  <c r="AN14" i="7"/>
  <c r="AN15" i="7"/>
  <c r="AN16" i="7"/>
  <c r="AN17" i="7"/>
  <c r="AN18" i="7"/>
  <c r="AN19" i="7"/>
  <c r="AN20" i="7"/>
  <c r="AN21" i="7"/>
  <c r="AN22" i="7"/>
  <c r="AN23" i="7"/>
  <c r="AN24" i="7"/>
  <c r="AN25" i="7"/>
  <c r="AN26" i="7"/>
  <c r="AN27" i="7"/>
  <c r="AN28" i="7"/>
  <c r="AN29" i="7"/>
  <c r="AN30" i="7"/>
  <c r="AN31" i="7"/>
  <c r="AM2" i="7"/>
  <c r="AM3" i="7"/>
  <c r="AM4" i="7"/>
  <c r="AM5" i="7"/>
  <c r="AM6" i="7"/>
  <c r="AM7" i="7"/>
  <c r="AM8" i="7"/>
  <c r="AM9" i="7"/>
  <c r="AM10" i="7"/>
  <c r="AM11" i="7"/>
  <c r="AM12" i="7"/>
  <c r="AM13" i="7"/>
  <c r="AM14" i="7"/>
  <c r="AM15" i="7"/>
  <c r="AM16" i="7"/>
  <c r="AM17" i="7"/>
  <c r="AM18" i="7"/>
  <c r="AM19" i="7"/>
  <c r="AM20" i="7"/>
  <c r="AM21" i="7"/>
  <c r="AM22" i="7"/>
  <c r="AM23" i="7"/>
  <c r="AM24" i="7"/>
  <c r="AM25" i="7"/>
  <c r="AM26" i="7"/>
  <c r="AM27" i="7"/>
  <c r="AM28" i="7"/>
  <c r="AM29" i="7"/>
  <c r="AM30" i="7"/>
  <c r="AM31" i="7"/>
  <c r="AL2" i="7"/>
  <c r="AL3" i="7"/>
  <c r="AL4" i="7"/>
  <c r="AL5" i="7"/>
  <c r="AL6" i="7"/>
  <c r="AL7" i="7"/>
  <c r="AL8" i="7"/>
  <c r="AL9" i="7"/>
  <c r="AL10" i="7"/>
  <c r="AL11" i="7"/>
  <c r="AL12" i="7"/>
  <c r="AL13" i="7"/>
  <c r="AL14" i="7"/>
  <c r="AL15" i="7"/>
  <c r="AL16" i="7"/>
  <c r="AL17" i="7"/>
  <c r="AL18" i="7"/>
  <c r="AL19" i="7"/>
  <c r="AL20" i="7"/>
  <c r="AL21" i="7"/>
  <c r="AL22" i="7"/>
  <c r="AL23" i="7"/>
  <c r="AL24" i="7"/>
  <c r="AL25" i="7"/>
  <c r="AL26" i="7"/>
  <c r="AL27" i="7"/>
  <c r="AL28" i="7"/>
  <c r="AL29" i="7"/>
  <c r="AL30" i="7"/>
  <c r="AL31" i="7"/>
  <c r="AJ2" i="7"/>
  <c r="AJ3" i="7"/>
  <c r="AJ4" i="7"/>
  <c r="AJ5" i="7"/>
  <c r="AJ6" i="7"/>
  <c r="AJ7" i="7"/>
  <c r="AJ8" i="7"/>
  <c r="AJ9" i="7"/>
  <c r="AJ10" i="7"/>
  <c r="AJ11" i="7"/>
  <c r="AJ12" i="7"/>
  <c r="AJ13" i="7"/>
  <c r="AJ14" i="7"/>
  <c r="AJ15" i="7"/>
  <c r="AJ16" i="7"/>
  <c r="AJ17" i="7"/>
  <c r="AJ18" i="7"/>
  <c r="AJ19" i="7"/>
  <c r="AJ20" i="7"/>
  <c r="AJ21" i="7"/>
  <c r="AJ22" i="7"/>
  <c r="AJ23" i="7"/>
  <c r="AJ24" i="7"/>
  <c r="AJ25" i="7"/>
  <c r="AJ26" i="7"/>
  <c r="AJ27" i="7"/>
  <c r="AJ28" i="7"/>
  <c r="AJ29" i="7"/>
  <c r="AJ30" i="7"/>
  <c r="AJ31" i="7"/>
  <c r="AI2" i="7"/>
  <c r="AI3" i="7"/>
  <c r="AI4" i="7"/>
  <c r="AI5" i="7"/>
  <c r="AI6" i="7"/>
  <c r="AI7" i="7"/>
  <c r="AI8" i="7"/>
  <c r="AI9" i="7"/>
  <c r="AI10" i="7"/>
  <c r="AI11" i="7"/>
  <c r="AI12" i="7"/>
  <c r="AI13" i="7"/>
  <c r="AI14" i="7"/>
  <c r="AI15" i="7"/>
  <c r="AI16" i="7"/>
  <c r="AI17" i="7"/>
  <c r="AI18" i="7"/>
  <c r="AI19" i="7"/>
  <c r="AI20" i="7"/>
  <c r="AI21" i="7"/>
  <c r="AI22" i="7"/>
  <c r="AI23" i="7"/>
  <c r="AI24" i="7"/>
  <c r="AI25" i="7"/>
  <c r="AI26" i="7"/>
  <c r="AI27" i="7"/>
  <c r="AI28" i="7"/>
  <c r="AI29" i="7"/>
  <c r="AI30" i="7"/>
  <c r="AI31" i="7"/>
  <c r="AH2" i="7"/>
  <c r="AH3" i="7"/>
  <c r="AH4" i="7"/>
  <c r="AH5" i="7"/>
  <c r="AH6" i="7"/>
  <c r="AH7" i="7"/>
  <c r="AH8" i="7"/>
  <c r="AH9" i="7"/>
  <c r="AH10" i="7"/>
  <c r="AH11" i="7"/>
  <c r="AH12" i="7"/>
  <c r="AH13" i="7"/>
  <c r="AH14" i="7"/>
  <c r="AH15" i="7"/>
  <c r="AH16" i="7"/>
  <c r="AH17" i="7"/>
  <c r="AH18" i="7"/>
  <c r="AH19" i="7"/>
  <c r="AH20" i="7"/>
  <c r="AH21" i="7"/>
  <c r="AH22" i="7"/>
  <c r="AH23" i="7"/>
  <c r="AH24" i="7"/>
  <c r="AH25" i="7"/>
  <c r="AH26" i="7"/>
  <c r="AH27" i="7"/>
  <c r="AH28" i="7"/>
  <c r="AH29" i="7"/>
  <c r="AH30" i="7"/>
  <c r="AH31" i="7"/>
  <c r="AG2" i="7"/>
  <c r="AG3" i="7"/>
  <c r="AG4" i="7"/>
  <c r="AG5" i="7"/>
  <c r="AG6" i="7"/>
  <c r="AG7" i="7"/>
  <c r="AG8" i="7"/>
  <c r="AG9" i="7"/>
  <c r="AG10" i="7"/>
  <c r="AG11" i="7"/>
  <c r="AG12" i="7"/>
  <c r="AG13" i="7"/>
  <c r="AG14" i="7"/>
  <c r="AG15" i="7"/>
  <c r="AG16" i="7"/>
  <c r="AG17" i="7"/>
  <c r="AG18" i="7"/>
  <c r="AG19" i="7"/>
  <c r="AG20" i="7"/>
  <c r="AG21" i="7"/>
  <c r="AG22" i="7"/>
  <c r="AG23" i="7"/>
  <c r="AG24" i="7"/>
  <c r="AG25" i="7"/>
  <c r="AG26" i="7"/>
  <c r="AG27" i="7"/>
  <c r="AG28" i="7"/>
  <c r="AG29" i="7"/>
  <c r="AG30" i="7"/>
  <c r="AG31" i="7"/>
  <c r="AF2" i="7"/>
  <c r="AF3" i="7"/>
  <c r="AF4" i="7"/>
  <c r="AF5" i="7"/>
  <c r="AF6" i="7"/>
  <c r="AF7" i="7"/>
  <c r="AF8" i="7"/>
  <c r="AF9" i="7"/>
  <c r="AF10" i="7"/>
  <c r="AF11" i="7"/>
  <c r="AF12" i="7"/>
  <c r="AF13" i="7"/>
  <c r="AF14" i="7"/>
  <c r="AF15" i="7"/>
  <c r="AF16" i="7"/>
  <c r="AF17" i="7"/>
  <c r="AF18" i="7"/>
  <c r="AF19" i="7"/>
  <c r="AF20" i="7"/>
  <c r="AF21" i="7"/>
  <c r="AF22" i="7"/>
  <c r="AF23" i="7"/>
  <c r="AF24" i="7"/>
  <c r="AF25" i="7"/>
  <c r="AF26" i="7"/>
  <c r="AF27" i="7"/>
  <c r="AF28" i="7"/>
  <c r="AF29" i="7"/>
  <c r="AF30" i="7"/>
  <c r="AF31" i="7"/>
  <c r="AB2" i="7"/>
  <c r="AB3" i="7"/>
  <c r="AB4" i="7"/>
  <c r="AB5" i="7"/>
  <c r="AB6" i="7"/>
  <c r="AB7" i="7"/>
  <c r="AB8" i="7"/>
  <c r="AB9" i="7"/>
  <c r="AB10" i="7"/>
  <c r="AB11" i="7"/>
  <c r="AB12" i="7"/>
  <c r="AB13" i="7"/>
  <c r="AB14" i="7"/>
  <c r="AB15" i="7"/>
  <c r="AB16" i="7"/>
  <c r="AB17" i="7"/>
  <c r="AB18" i="7"/>
  <c r="AB19" i="7"/>
  <c r="AB20" i="7"/>
  <c r="AB21" i="7"/>
  <c r="AB22" i="7"/>
  <c r="AB23" i="7"/>
  <c r="AB24" i="7"/>
  <c r="AB25" i="7"/>
  <c r="AB26" i="7"/>
  <c r="AB27" i="7"/>
  <c r="AB28" i="7"/>
  <c r="AB29" i="7"/>
  <c r="AB30" i="7"/>
  <c r="AB31" i="7"/>
  <c r="AA2" i="7"/>
  <c r="AA3" i="7"/>
  <c r="AA4" i="7"/>
  <c r="AA5" i="7"/>
  <c r="AA6" i="7"/>
  <c r="AA7" i="7"/>
  <c r="AA8" i="7"/>
  <c r="AA9" i="7"/>
  <c r="AA10" i="7"/>
  <c r="AA11" i="7"/>
  <c r="AA12" i="7"/>
  <c r="AA13" i="7"/>
  <c r="AA14" i="7"/>
  <c r="AA15" i="7"/>
  <c r="AA16" i="7"/>
  <c r="AA17" i="7"/>
  <c r="AA18" i="7"/>
  <c r="AA19" i="7"/>
  <c r="AA20" i="7"/>
  <c r="AA21" i="7"/>
  <c r="AA22" i="7"/>
  <c r="AA23" i="7"/>
  <c r="AA24" i="7"/>
  <c r="AA25" i="7"/>
  <c r="AA26" i="7"/>
  <c r="AA27" i="7"/>
  <c r="AA28" i="7"/>
  <c r="AA29" i="7"/>
  <c r="AA30" i="7"/>
  <c r="AA31" i="7"/>
  <c r="Z2" i="7"/>
  <c r="Z3" i="7"/>
  <c r="Z4" i="7"/>
  <c r="Z5" i="7"/>
  <c r="Z6" i="7"/>
  <c r="Z7" i="7"/>
  <c r="Z8" i="7"/>
  <c r="Z9" i="7"/>
  <c r="Z10" i="7"/>
  <c r="Z11" i="7"/>
  <c r="Z12" i="7"/>
  <c r="Z13" i="7"/>
  <c r="Z14" i="7"/>
  <c r="Z15" i="7"/>
  <c r="Z16" i="7"/>
  <c r="Z17" i="7"/>
  <c r="Z18" i="7"/>
  <c r="Z19" i="7"/>
  <c r="Z20" i="7"/>
  <c r="Z21" i="7"/>
  <c r="Z22" i="7"/>
  <c r="Z23" i="7"/>
  <c r="Z24" i="7"/>
  <c r="Z25" i="7"/>
  <c r="Z26" i="7"/>
  <c r="Z27" i="7"/>
  <c r="Z28" i="7"/>
  <c r="Z29" i="7"/>
  <c r="Z30" i="7"/>
  <c r="Z31" i="7"/>
  <c r="T2" i="7"/>
  <c r="T3" i="7"/>
  <c r="T4" i="7"/>
  <c r="T5" i="7"/>
  <c r="T6" i="7"/>
  <c r="T7" i="7"/>
  <c r="T8" i="7"/>
  <c r="T9" i="7"/>
  <c r="T10" i="7"/>
  <c r="T11" i="7"/>
  <c r="T12" i="7"/>
  <c r="T13" i="7"/>
  <c r="T14" i="7"/>
  <c r="T15" i="7"/>
  <c r="T16" i="7"/>
  <c r="T17" i="7"/>
  <c r="T18" i="7"/>
  <c r="T19" i="7"/>
  <c r="T20" i="7"/>
  <c r="T21" i="7"/>
  <c r="T22" i="7"/>
  <c r="T23" i="7"/>
  <c r="T24" i="7"/>
  <c r="T25" i="7"/>
  <c r="T26" i="7"/>
  <c r="T27" i="7"/>
  <c r="T28" i="7"/>
  <c r="T29" i="7"/>
  <c r="T30" i="7"/>
  <c r="T31" i="7"/>
  <c r="F3" i="8" l="1"/>
  <c r="F4" i="8"/>
  <c r="F5" i="8"/>
  <c r="F6" i="8"/>
  <c r="F7" i="8"/>
  <c r="F8" i="8"/>
  <c r="F9" i="8"/>
  <c r="F10" i="8"/>
  <c r="F11" i="8"/>
  <c r="F12" i="8"/>
  <c r="F13" i="8"/>
  <c r="F14" i="8"/>
  <c r="F15" i="8"/>
  <c r="F16" i="8"/>
  <c r="F17" i="8"/>
  <c r="F18" i="8"/>
  <c r="F19" i="8"/>
  <c r="F20" i="8"/>
  <c r="F21" i="8"/>
  <c r="F22" i="8"/>
  <c r="F23" i="8"/>
  <c r="F24" i="8"/>
  <c r="F25" i="8"/>
  <c r="F26" i="8"/>
  <c r="F27" i="8"/>
  <c r="F28" i="8"/>
  <c r="F29" i="8"/>
  <c r="F30" i="8"/>
  <c r="F31" i="8"/>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C31" i="8"/>
  <c r="C30" i="8"/>
  <c r="C29" i="8"/>
  <c r="C28" i="8"/>
  <c r="C27" i="8"/>
  <c r="C26" i="8"/>
  <c r="C25" i="8"/>
  <c r="C24" i="8"/>
  <c r="C23" i="8"/>
  <c r="C22" i="8"/>
  <c r="C21" i="8"/>
  <c r="C20" i="8"/>
  <c r="C19" i="8"/>
  <c r="C18" i="8"/>
  <c r="C17" i="8"/>
  <c r="C16" i="8"/>
  <c r="C15" i="8"/>
  <c r="C14" i="8"/>
  <c r="C13" i="8"/>
  <c r="C12" i="8"/>
  <c r="C11" i="8"/>
  <c r="C10" i="8"/>
  <c r="C9" i="8"/>
  <c r="C8" i="8"/>
  <c r="C7" i="8"/>
  <c r="C6" i="8"/>
  <c r="C5" i="8"/>
  <c r="C4" i="8"/>
  <c r="C3" i="8"/>
  <c r="C2" i="8"/>
  <c r="A17" i="8"/>
  <c r="B17" i="8"/>
  <c r="A18" i="8"/>
  <c r="B18" i="8"/>
  <c r="A19" i="8"/>
  <c r="B19" i="8"/>
  <c r="A20" i="8"/>
  <c r="B20" i="8"/>
  <c r="A21" i="8"/>
  <c r="B21" i="8"/>
  <c r="A22" i="8"/>
  <c r="B22" i="8"/>
  <c r="A23" i="8"/>
  <c r="B23" i="8"/>
  <c r="A24" i="8"/>
  <c r="B24" i="8"/>
  <c r="A25" i="8"/>
  <c r="B25" i="8"/>
  <c r="A26" i="8"/>
  <c r="B26" i="8"/>
  <c r="A27" i="8"/>
  <c r="B27" i="8"/>
  <c r="A28" i="8"/>
  <c r="B28" i="8"/>
  <c r="A29" i="8"/>
  <c r="B29" i="8"/>
  <c r="A30" i="8"/>
  <c r="B30" i="8"/>
  <c r="A31" i="8"/>
  <c r="B31" i="8"/>
  <c r="AK2" i="7"/>
  <c r="AK3" i="7"/>
  <c r="AK4" i="7"/>
  <c r="AK5" i="7"/>
  <c r="AK6" i="7"/>
  <c r="AK7" i="7"/>
  <c r="AK8" i="7"/>
  <c r="AK9" i="7"/>
  <c r="AK10" i="7"/>
  <c r="AK11" i="7"/>
  <c r="AK12" i="7"/>
  <c r="AK13" i="7"/>
  <c r="AK14" i="7"/>
  <c r="AK15" i="7"/>
  <c r="AK16" i="7"/>
  <c r="AK17" i="7"/>
  <c r="AK18" i="7"/>
  <c r="AK19" i="7"/>
  <c r="AK20" i="7"/>
  <c r="AK21" i="7"/>
  <c r="AK22" i="7"/>
  <c r="AK23" i="7"/>
  <c r="AK24" i="7"/>
  <c r="AK25" i="7"/>
  <c r="AK26" i="7"/>
  <c r="AK27" i="7"/>
  <c r="AK28" i="7"/>
  <c r="AK29" i="7"/>
  <c r="AK30" i="7"/>
  <c r="AK31" i="7"/>
  <c r="AC2" i="7"/>
  <c r="AC3" i="7"/>
  <c r="AC4" i="7"/>
  <c r="AC5" i="7"/>
  <c r="AC6" i="7"/>
  <c r="AC7" i="7"/>
  <c r="AC8" i="7"/>
  <c r="AC9" i="7"/>
  <c r="AC10" i="7"/>
  <c r="AC11" i="7"/>
  <c r="AC12" i="7"/>
  <c r="AC13" i="7"/>
  <c r="AC14" i="7"/>
  <c r="AC15" i="7"/>
  <c r="AC16" i="7"/>
  <c r="AC17" i="7"/>
  <c r="AC18" i="7"/>
  <c r="AC19" i="7"/>
  <c r="AC20" i="7"/>
  <c r="AC21" i="7"/>
  <c r="AC22" i="7"/>
  <c r="AC23" i="7"/>
  <c r="AC24" i="7"/>
  <c r="AC25" i="7"/>
  <c r="AC26" i="7"/>
  <c r="AC27" i="7"/>
  <c r="AC28" i="7"/>
  <c r="AC29" i="7"/>
  <c r="AC30" i="7"/>
  <c r="AC31" i="7"/>
  <c r="U2" i="7"/>
  <c r="U3" i="7"/>
  <c r="U4" i="7"/>
  <c r="U5" i="7"/>
  <c r="U6" i="7"/>
  <c r="U7" i="7"/>
  <c r="U8" i="7"/>
  <c r="U9" i="7"/>
  <c r="U10" i="7"/>
  <c r="U11" i="7"/>
  <c r="U12" i="7"/>
  <c r="U13" i="7"/>
  <c r="U14" i="7"/>
  <c r="U15" i="7"/>
  <c r="U16" i="7"/>
  <c r="U17" i="7"/>
  <c r="U18" i="7"/>
  <c r="U19" i="7"/>
  <c r="U20" i="7"/>
  <c r="U21" i="7"/>
  <c r="U22" i="7"/>
  <c r="U23" i="7"/>
  <c r="U24" i="7"/>
  <c r="U25" i="7"/>
  <c r="U26" i="7"/>
  <c r="U27" i="7"/>
  <c r="U28" i="7"/>
  <c r="U29" i="7"/>
  <c r="U30" i="7"/>
  <c r="U31" i="7"/>
  <c r="M2" i="7"/>
  <c r="M3" i="7"/>
  <c r="M4" i="7"/>
  <c r="M5" i="7"/>
  <c r="M6" i="7"/>
  <c r="M7" i="7"/>
  <c r="M8" i="7"/>
  <c r="M9" i="7"/>
  <c r="M10" i="7"/>
  <c r="M11" i="7"/>
  <c r="M12" i="7"/>
  <c r="M13" i="7"/>
  <c r="M14" i="7"/>
  <c r="M15" i="7"/>
  <c r="M16" i="7"/>
  <c r="M17" i="7"/>
  <c r="M18" i="7"/>
  <c r="M19" i="7"/>
  <c r="M20" i="7"/>
  <c r="M21" i="7"/>
  <c r="M22" i="7"/>
  <c r="M23" i="7"/>
  <c r="M24" i="7"/>
  <c r="M25" i="7"/>
  <c r="M26" i="7"/>
  <c r="M27" i="7"/>
  <c r="M28" i="7"/>
  <c r="M29" i="7"/>
  <c r="M30" i="7"/>
  <c r="M31" i="7"/>
  <c r="AD2" i="7"/>
  <c r="AE2" i="7"/>
  <c r="AE31" i="7"/>
  <c r="AD31" i="7"/>
  <c r="AE30" i="7"/>
  <c r="AD30" i="7"/>
  <c r="AE29" i="7"/>
  <c r="AD29" i="7"/>
  <c r="AE28" i="7"/>
  <c r="AD28" i="7"/>
  <c r="AE27" i="7"/>
  <c r="AD27" i="7"/>
  <c r="AE26" i="7"/>
  <c r="AD26" i="7"/>
  <c r="AE25" i="7"/>
  <c r="AD25" i="7"/>
  <c r="AE24" i="7"/>
  <c r="AD24" i="7"/>
  <c r="AE23" i="7"/>
  <c r="AD23" i="7"/>
  <c r="AE22" i="7"/>
  <c r="AD22" i="7"/>
  <c r="AE21" i="7"/>
  <c r="AD21" i="7"/>
  <c r="AE20" i="7"/>
  <c r="AD20" i="7"/>
  <c r="AE19" i="7"/>
  <c r="AD19" i="7"/>
  <c r="AE18" i="7"/>
  <c r="AD18" i="7"/>
  <c r="AE17" i="7"/>
  <c r="AD17" i="7"/>
  <c r="AE16" i="7"/>
  <c r="AD16" i="7"/>
  <c r="AE15" i="7"/>
  <c r="AD15" i="7"/>
  <c r="AE14" i="7"/>
  <c r="AD14" i="7"/>
  <c r="AE13" i="7"/>
  <c r="AD13" i="7"/>
  <c r="AE12" i="7"/>
  <c r="AD12" i="7"/>
  <c r="AE11" i="7"/>
  <c r="AD11" i="7"/>
  <c r="AE10" i="7"/>
  <c r="AD10" i="7"/>
  <c r="AE9" i="7"/>
  <c r="AD9" i="7"/>
  <c r="AE8" i="7"/>
  <c r="AD8" i="7"/>
  <c r="AE7" i="7"/>
  <c r="AD7" i="7"/>
  <c r="AE6" i="7"/>
  <c r="AD6" i="7"/>
  <c r="AE5" i="7"/>
  <c r="AD5" i="7"/>
  <c r="AE4" i="7"/>
  <c r="AD4" i="7"/>
  <c r="AE3" i="7"/>
  <c r="AD3" i="7"/>
  <c r="Y31" i="7"/>
  <c r="X31" i="7"/>
  <c r="W31" i="7"/>
  <c r="V31" i="7"/>
  <c r="Y30" i="7"/>
  <c r="X30" i="7"/>
  <c r="W30" i="7"/>
  <c r="V30" i="7"/>
  <c r="Y29" i="7"/>
  <c r="X29" i="7"/>
  <c r="W29" i="7"/>
  <c r="V29" i="7"/>
  <c r="Y28" i="7"/>
  <c r="X28" i="7"/>
  <c r="W28" i="7"/>
  <c r="V28" i="7"/>
  <c r="Y27" i="7"/>
  <c r="X27" i="7"/>
  <c r="W27" i="7"/>
  <c r="V27" i="7"/>
  <c r="Y26" i="7"/>
  <c r="X26" i="7"/>
  <c r="W26" i="7"/>
  <c r="V26" i="7"/>
  <c r="Y25" i="7"/>
  <c r="X25" i="7"/>
  <c r="W25" i="7"/>
  <c r="V25" i="7"/>
  <c r="Y24" i="7"/>
  <c r="X24" i="7"/>
  <c r="W24" i="7"/>
  <c r="V24" i="7"/>
  <c r="Y23" i="7"/>
  <c r="X23" i="7"/>
  <c r="W23" i="7"/>
  <c r="V23" i="7"/>
  <c r="Y22" i="7"/>
  <c r="X22" i="7"/>
  <c r="W22" i="7"/>
  <c r="V22" i="7"/>
  <c r="Y21" i="7"/>
  <c r="X21" i="7"/>
  <c r="W21" i="7"/>
  <c r="V21" i="7"/>
  <c r="Y20" i="7"/>
  <c r="X20" i="7"/>
  <c r="W20" i="7"/>
  <c r="V20" i="7"/>
  <c r="Y19" i="7"/>
  <c r="X19" i="7"/>
  <c r="W19" i="7"/>
  <c r="V19" i="7"/>
  <c r="Y18" i="7"/>
  <c r="X18" i="7"/>
  <c r="W18" i="7"/>
  <c r="V18" i="7"/>
  <c r="Y17" i="7"/>
  <c r="X17" i="7"/>
  <c r="W17" i="7"/>
  <c r="V17" i="7"/>
  <c r="Y16" i="7"/>
  <c r="X16" i="7"/>
  <c r="W16" i="7"/>
  <c r="V16" i="7"/>
  <c r="Y15" i="7"/>
  <c r="X15" i="7"/>
  <c r="W15" i="7"/>
  <c r="V15" i="7"/>
  <c r="Y14" i="7"/>
  <c r="X14" i="7"/>
  <c r="W14" i="7"/>
  <c r="V14" i="7"/>
  <c r="Y13" i="7"/>
  <c r="X13" i="7"/>
  <c r="W13" i="7"/>
  <c r="V13" i="7"/>
  <c r="Y12" i="7"/>
  <c r="X12" i="7"/>
  <c r="W12" i="7"/>
  <c r="V12" i="7"/>
  <c r="Y11" i="7"/>
  <c r="X11" i="7"/>
  <c r="W11" i="7"/>
  <c r="V11" i="7"/>
  <c r="Y10" i="7"/>
  <c r="X10" i="7"/>
  <c r="W10" i="7"/>
  <c r="V10" i="7"/>
  <c r="Y9" i="7"/>
  <c r="X9" i="7"/>
  <c r="W9" i="7"/>
  <c r="V9" i="7"/>
  <c r="Y8" i="7"/>
  <c r="X8" i="7"/>
  <c r="W8" i="7"/>
  <c r="V8" i="7"/>
  <c r="Y7" i="7"/>
  <c r="X7" i="7"/>
  <c r="W7" i="7"/>
  <c r="V7" i="7"/>
  <c r="Y6" i="7"/>
  <c r="X6" i="7"/>
  <c r="W6" i="7"/>
  <c r="V6" i="7"/>
  <c r="Y5" i="7"/>
  <c r="X5" i="7"/>
  <c r="W5" i="7"/>
  <c r="V5" i="7"/>
  <c r="Y4" i="7"/>
  <c r="X4" i="7"/>
  <c r="W4" i="7"/>
  <c r="V4" i="7"/>
  <c r="Y3" i="7"/>
  <c r="X3" i="7"/>
  <c r="W3" i="7"/>
  <c r="V3" i="7"/>
  <c r="Y2" i="7"/>
  <c r="X2" i="7"/>
  <c r="W2" i="7"/>
  <c r="V2" i="7"/>
  <c r="S31" i="7"/>
  <c r="R31" i="7"/>
  <c r="Q31" i="7"/>
  <c r="P31" i="7"/>
  <c r="O31" i="7"/>
  <c r="N31" i="7"/>
  <c r="S30" i="7"/>
  <c r="R30" i="7"/>
  <c r="Q30" i="7"/>
  <c r="P30" i="7"/>
  <c r="O30" i="7"/>
  <c r="N30" i="7"/>
  <c r="S29" i="7"/>
  <c r="R29" i="7"/>
  <c r="Q29" i="7"/>
  <c r="P29" i="7"/>
  <c r="O29" i="7"/>
  <c r="N29" i="7"/>
  <c r="S28" i="7"/>
  <c r="R28" i="7"/>
  <c r="Q28" i="7"/>
  <c r="P28" i="7"/>
  <c r="O28" i="7"/>
  <c r="N28" i="7"/>
  <c r="S27" i="7"/>
  <c r="R27" i="7"/>
  <c r="Q27" i="7"/>
  <c r="P27" i="7"/>
  <c r="O27" i="7"/>
  <c r="N27" i="7"/>
  <c r="S26" i="7"/>
  <c r="R26" i="7"/>
  <c r="Q26" i="7"/>
  <c r="P26" i="7"/>
  <c r="O26" i="7"/>
  <c r="N26" i="7"/>
  <c r="S25" i="7"/>
  <c r="R25" i="7"/>
  <c r="Q25" i="7"/>
  <c r="P25" i="7"/>
  <c r="O25" i="7"/>
  <c r="N25" i="7"/>
  <c r="S24" i="7"/>
  <c r="R24" i="7"/>
  <c r="Q24" i="7"/>
  <c r="P24" i="7"/>
  <c r="O24" i="7"/>
  <c r="N24" i="7"/>
  <c r="S23" i="7"/>
  <c r="R23" i="7"/>
  <c r="Q23" i="7"/>
  <c r="P23" i="7"/>
  <c r="O23" i="7"/>
  <c r="N23" i="7"/>
  <c r="S22" i="7"/>
  <c r="R22" i="7"/>
  <c r="Q22" i="7"/>
  <c r="P22" i="7"/>
  <c r="O22" i="7"/>
  <c r="N22" i="7"/>
  <c r="S21" i="7"/>
  <c r="R21" i="7"/>
  <c r="Q21" i="7"/>
  <c r="P21" i="7"/>
  <c r="O21" i="7"/>
  <c r="N21" i="7"/>
  <c r="S20" i="7"/>
  <c r="R20" i="7"/>
  <c r="Q20" i="7"/>
  <c r="P20" i="7"/>
  <c r="O20" i="7"/>
  <c r="N20" i="7"/>
  <c r="S19" i="7"/>
  <c r="R19" i="7"/>
  <c r="Q19" i="7"/>
  <c r="P19" i="7"/>
  <c r="O19" i="7"/>
  <c r="N19" i="7"/>
  <c r="S18" i="7"/>
  <c r="R18" i="7"/>
  <c r="Q18" i="7"/>
  <c r="P18" i="7"/>
  <c r="O18" i="7"/>
  <c r="N18" i="7"/>
  <c r="S17" i="7"/>
  <c r="R17" i="7"/>
  <c r="Q17" i="7"/>
  <c r="P17" i="7"/>
  <c r="O17" i="7"/>
  <c r="N17" i="7"/>
  <c r="S16" i="7"/>
  <c r="R16" i="7"/>
  <c r="Q16" i="7"/>
  <c r="P16" i="7"/>
  <c r="O16" i="7"/>
  <c r="N16" i="7"/>
  <c r="S15" i="7"/>
  <c r="R15" i="7"/>
  <c r="Q15" i="7"/>
  <c r="P15" i="7"/>
  <c r="O15" i="7"/>
  <c r="N15" i="7"/>
  <c r="S14" i="7"/>
  <c r="R14" i="7"/>
  <c r="Q14" i="7"/>
  <c r="P14" i="7"/>
  <c r="O14" i="7"/>
  <c r="N14" i="7"/>
  <c r="S13" i="7"/>
  <c r="R13" i="7"/>
  <c r="Q13" i="7"/>
  <c r="P13" i="7"/>
  <c r="O13" i="7"/>
  <c r="N13" i="7"/>
  <c r="S12" i="7"/>
  <c r="R12" i="7"/>
  <c r="Q12" i="7"/>
  <c r="P12" i="7"/>
  <c r="O12" i="7"/>
  <c r="N12" i="7"/>
  <c r="S11" i="7"/>
  <c r="R11" i="7"/>
  <c r="Q11" i="7"/>
  <c r="P11" i="7"/>
  <c r="O11" i="7"/>
  <c r="N11" i="7"/>
  <c r="S10" i="7"/>
  <c r="R10" i="7"/>
  <c r="Q10" i="7"/>
  <c r="P10" i="7"/>
  <c r="O10" i="7"/>
  <c r="N10" i="7"/>
  <c r="S9" i="7"/>
  <c r="R9" i="7"/>
  <c r="Q9" i="7"/>
  <c r="P9" i="7"/>
  <c r="O9" i="7"/>
  <c r="N9" i="7"/>
  <c r="S8" i="7"/>
  <c r="R8" i="7"/>
  <c r="Q8" i="7"/>
  <c r="P8" i="7"/>
  <c r="O8" i="7"/>
  <c r="N8" i="7"/>
  <c r="S7" i="7"/>
  <c r="R7" i="7"/>
  <c r="Q7" i="7"/>
  <c r="P7" i="7"/>
  <c r="O7" i="7"/>
  <c r="N7" i="7"/>
  <c r="S6" i="7"/>
  <c r="R6" i="7"/>
  <c r="Q6" i="7"/>
  <c r="P6" i="7"/>
  <c r="O6" i="7"/>
  <c r="N6" i="7"/>
  <c r="S5" i="7"/>
  <c r="R5" i="7"/>
  <c r="Q5" i="7"/>
  <c r="P5" i="7"/>
  <c r="O5" i="7"/>
  <c r="N5" i="7"/>
  <c r="S4" i="7"/>
  <c r="R4" i="7"/>
  <c r="Q4" i="7"/>
  <c r="P4" i="7"/>
  <c r="O4" i="7"/>
  <c r="N4" i="7"/>
  <c r="S3" i="7"/>
  <c r="R3" i="7"/>
  <c r="Q3" i="7"/>
  <c r="P3" i="7"/>
  <c r="O3" i="7"/>
  <c r="N3" i="7"/>
  <c r="S2" i="7"/>
  <c r="R2" i="7"/>
  <c r="Q2" i="7"/>
  <c r="P2" i="7"/>
  <c r="O2" i="7"/>
  <c r="N2" i="7"/>
  <c r="L31" i="7"/>
  <c r="K31" i="7"/>
  <c r="L30" i="7"/>
  <c r="K30" i="7"/>
  <c r="L29" i="7"/>
  <c r="K29" i="7"/>
  <c r="L28" i="7"/>
  <c r="K28" i="7"/>
  <c r="L27" i="7"/>
  <c r="K27" i="7"/>
  <c r="L26" i="7"/>
  <c r="K26" i="7"/>
  <c r="L25" i="7"/>
  <c r="K25" i="7"/>
  <c r="L24" i="7"/>
  <c r="K24" i="7"/>
  <c r="L23" i="7"/>
  <c r="K23" i="7"/>
  <c r="L22" i="7"/>
  <c r="K22" i="7"/>
  <c r="L21" i="7"/>
  <c r="K21" i="7"/>
  <c r="L20" i="7"/>
  <c r="K20" i="7"/>
  <c r="L19" i="7"/>
  <c r="K19" i="7"/>
  <c r="L18" i="7"/>
  <c r="K18" i="7"/>
  <c r="L17" i="7"/>
  <c r="K17" i="7"/>
  <c r="L16" i="7"/>
  <c r="K16" i="7"/>
  <c r="L15" i="7"/>
  <c r="K15" i="7"/>
  <c r="L14" i="7"/>
  <c r="K14" i="7"/>
  <c r="L13" i="7"/>
  <c r="K13" i="7"/>
  <c r="L12" i="7"/>
  <c r="K12" i="7"/>
  <c r="L11" i="7"/>
  <c r="K11" i="7"/>
  <c r="L10" i="7"/>
  <c r="K10" i="7"/>
  <c r="L9" i="7"/>
  <c r="K9" i="7"/>
  <c r="L8" i="7"/>
  <c r="K8" i="7"/>
  <c r="L7" i="7"/>
  <c r="K7" i="7"/>
  <c r="L6" i="7"/>
  <c r="K6" i="7"/>
  <c r="L5" i="7"/>
  <c r="K5" i="7"/>
  <c r="L4" i="7"/>
  <c r="K4" i="7"/>
  <c r="L3" i="7"/>
  <c r="K3" i="7"/>
  <c r="L2" i="7"/>
  <c r="K2" i="7"/>
  <c r="J31" i="7"/>
  <c r="I31" i="7"/>
  <c r="H31" i="7"/>
  <c r="G31" i="7"/>
  <c r="J30" i="7"/>
  <c r="I30" i="7"/>
  <c r="H30" i="7"/>
  <c r="G30" i="7"/>
  <c r="J29" i="7"/>
  <c r="I29" i="7"/>
  <c r="H29" i="7"/>
  <c r="G29" i="7"/>
  <c r="J28" i="7"/>
  <c r="I28" i="7"/>
  <c r="H28" i="7"/>
  <c r="G28" i="7"/>
  <c r="J27" i="7"/>
  <c r="I27" i="7"/>
  <c r="H27" i="7"/>
  <c r="G27" i="7"/>
  <c r="J26" i="7"/>
  <c r="I26" i="7"/>
  <c r="H26" i="7"/>
  <c r="G26" i="7"/>
  <c r="J25" i="7"/>
  <c r="I25" i="7"/>
  <c r="H25" i="7"/>
  <c r="G25" i="7"/>
  <c r="J24" i="7"/>
  <c r="I24" i="7"/>
  <c r="H24" i="7"/>
  <c r="G24" i="7"/>
  <c r="J23" i="7"/>
  <c r="I23" i="7"/>
  <c r="H23" i="7"/>
  <c r="G23" i="7"/>
  <c r="J22" i="7"/>
  <c r="I22" i="7"/>
  <c r="H22" i="7"/>
  <c r="G22" i="7"/>
  <c r="J21" i="7"/>
  <c r="I21" i="7"/>
  <c r="H21" i="7"/>
  <c r="G21" i="7"/>
  <c r="J20" i="7"/>
  <c r="I20" i="7"/>
  <c r="H20" i="7"/>
  <c r="G20" i="7"/>
  <c r="J19" i="7"/>
  <c r="I19" i="7"/>
  <c r="H19" i="7"/>
  <c r="G19" i="7"/>
  <c r="J18" i="7"/>
  <c r="I18" i="7"/>
  <c r="H18" i="7"/>
  <c r="G18" i="7"/>
  <c r="J17" i="7"/>
  <c r="I17" i="7"/>
  <c r="H17" i="7"/>
  <c r="G17" i="7"/>
  <c r="J16" i="7"/>
  <c r="I16" i="7"/>
  <c r="H16" i="7"/>
  <c r="G16" i="7"/>
  <c r="J15" i="7"/>
  <c r="I15" i="7"/>
  <c r="H15" i="7"/>
  <c r="G15" i="7"/>
  <c r="J14" i="7"/>
  <c r="I14" i="7"/>
  <c r="H14" i="7"/>
  <c r="G14" i="7"/>
  <c r="J13" i="7"/>
  <c r="I13" i="7"/>
  <c r="H13" i="7"/>
  <c r="G13" i="7"/>
  <c r="J12" i="7"/>
  <c r="I12" i="7"/>
  <c r="H12" i="7"/>
  <c r="G12" i="7"/>
  <c r="J11" i="7"/>
  <c r="I11" i="7"/>
  <c r="H11" i="7"/>
  <c r="G11" i="7"/>
  <c r="J10" i="7"/>
  <c r="I10" i="7"/>
  <c r="H10" i="7"/>
  <c r="G10" i="7"/>
  <c r="J9" i="7"/>
  <c r="I9" i="7"/>
  <c r="H9" i="7"/>
  <c r="G9" i="7"/>
  <c r="J8" i="7"/>
  <c r="I8" i="7"/>
  <c r="H8" i="7"/>
  <c r="G8" i="7"/>
  <c r="J7" i="7"/>
  <c r="I7" i="7"/>
  <c r="H7" i="7"/>
  <c r="G7" i="7"/>
  <c r="J6" i="7"/>
  <c r="I6" i="7"/>
  <c r="H6" i="7"/>
  <c r="G6" i="7"/>
  <c r="J5" i="7"/>
  <c r="I5" i="7"/>
  <c r="H5" i="7"/>
  <c r="G5" i="7"/>
  <c r="J4" i="7"/>
  <c r="I4" i="7"/>
  <c r="H4" i="7"/>
  <c r="G4" i="7"/>
  <c r="J3" i="7"/>
  <c r="I3" i="7"/>
  <c r="H3" i="7"/>
  <c r="G3" i="7"/>
  <c r="J2" i="7"/>
  <c r="I2" i="7"/>
  <c r="G2" i="7"/>
  <c r="F31" i="7"/>
  <c r="F30" i="7"/>
  <c r="F29" i="7"/>
  <c r="F28" i="7"/>
  <c r="F27" i="7"/>
  <c r="F26" i="7"/>
  <c r="F25" i="7"/>
  <c r="F24" i="7"/>
  <c r="F23" i="7"/>
  <c r="F22" i="7"/>
  <c r="F21" i="7"/>
  <c r="F20" i="7"/>
  <c r="F19" i="7"/>
  <c r="F18" i="7"/>
  <c r="F17" i="7"/>
  <c r="F16" i="7"/>
  <c r="F15" i="7"/>
  <c r="F14" i="7"/>
  <c r="F13" i="7"/>
  <c r="F12" i="7"/>
  <c r="F11" i="7"/>
  <c r="F10" i="7"/>
  <c r="F9" i="7"/>
  <c r="F8" i="7"/>
  <c r="F7" i="7"/>
  <c r="F6" i="7"/>
  <c r="F5" i="7"/>
  <c r="F4" i="7"/>
  <c r="F3" i="7"/>
  <c r="F2" i="7"/>
  <c r="E2" i="7"/>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C2"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B17" i="7"/>
  <c r="B18" i="7"/>
  <c r="B19" i="7"/>
  <c r="A20" i="7"/>
  <c r="B20" i="7"/>
  <c r="A21" i="7"/>
  <c r="B21" i="7"/>
  <c r="A22" i="7"/>
  <c r="B22" i="7"/>
  <c r="A23" i="7"/>
  <c r="B23" i="7"/>
  <c r="A24" i="7"/>
  <c r="B24" i="7"/>
  <c r="A25" i="7"/>
  <c r="B25" i="7"/>
  <c r="A26" i="7"/>
  <c r="B26" i="7"/>
  <c r="A27" i="7"/>
  <c r="B27" i="7"/>
  <c r="A28" i="7"/>
  <c r="B28" i="7"/>
  <c r="A29" i="7"/>
  <c r="B29" i="7"/>
  <c r="A30" i="7"/>
  <c r="B30" i="7"/>
  <c r="A31" i="7"/>
  <c r="B31" i="7"/>
  <c r="BS39" i="4"/>
  <c r="BS40" i="4"/>
  <c r="BS41" i="4"/>
  <c r="BS42" i="4"/>
  <c r="BS43" i="4"/>
  <c r="BS44" i="4"/>
  <c r="BS45" i="4"/>
  <c r="BS46" i="4"/>
  <c r="BS47" i="4"/>
  <c r="BL47" i="4"/>
  <c r="BL39" i="4"/>
  <c r="BL40" i="4"/>
  <c r="BL41" i="4"/>
  <c r="BL42" i="4"/>
  <c r="BL43" i="4"/>
  <c r="BL44" i="4"/>
  <c r="BL45" i="4"/>
  <c r="BL46" i="4"/>
  <c r="BS38" i="4"/>
  <c r="BL38" i="4"/>
  <c r="C2" i="10" l="1"/>
  <c r="D2" i="10"/>
  <c r="E2" i="10"/>
  <c r="F2" i="10"/>
  <c r="G2" i="10"/>
  <c r="I2" i="10"/>
  <c r="J2" i="10"/>
  <c r="K2" i="10"/>
  <c r="C3" i="10"/>
  <c r="D3" i="10"/>
  <c r="E3" i="10"/>
  <c r="F3" i="10"/>
  <c r="G3" i="10"/>
  <c r="I3" i="10"/>
  <c r="J3" i="10"/>
  <c r="K3" i="10"/>
  <c r="C4" i="10"/>
  <c r="D4" i="10"/>
  <c r="E4" i="10"/>
  <c r="F4" i="10"/>
  <c r="G4" i="10"/>
  <c r="I4" i="10"/>
  <c r="J4" i="10"/>
  <c r="K4" i="10"/>
  <c r="C5" i="10"/>
  <c r="D5" i="10"/>
  <c r="E5" i="10"/>
  <c r="F5" i="10"/>
  <c r="G5" i="10"/>
  <c r="I5" i="10"/>
  <c r="J5" i="10"/>
  <c r="K5" i="10"/>
  <c r="C6" i="10"/>
  <c r="D6" i="10"/>
  <c r="E6" i="10"/>
  <c r="F6" i="10"/>
  <c r="G6" i="10"/>
  <c r="I6" i="10"/>
  <c r="J6" i="10"/>
  <c r="K6" i="10"/>
  <c r="C7" i="10"/>
  <c r="D7" i="10"/>
  <c r="E7" i="10"/>
  <c r="F7" i="10"/>
  <c r="G7" i="10"/>
  <c r="I7" i="10"/>
  <c r="J7" i="10"/>
  <c r="K7" i="10"/>
  <c r="C8" i="10"/>
  <c r="D8" i="10"/>
  <c r="E8" i="10"/>
  <c r="F8" i="10"/>
  <c r="G8" i="10"/>
  <c r="I8" i="10"/>
  <c r="J8" i="10"/>
  <c r="K8" i="10"/>
  <c r="C9" i="10"/>
  <c r="D9" i="10"/>
  <c r="E9" i="10"/>
  <c r="F9" i="10"/>
  <c r="G9" i="10"/>
  <c r="I9" i="10"/>
  <c r="J9" i="10"/>
  <c r="K9" i="10"/>
  <c r="C10" i="10"/>
  <c r="D10" i="10"/>
  <c r="E10" i="10"/>
  <c r="F10" i="10"/>
  <c r="G10" i="10"/>
  <c r="I10" i="10"/>
  <c r="J10" i="10"/>
  <c r="K10" i="10"/>
  <c r="C11" i="10"/>
  <c r="D11" i="10"/>
  <c r="E11" i="10"/>
  <c r="F11" i="10"/>
  <c r="G11" i="10"/>
  <c r="I11" i="10"/>
  <c r="J11" i="10"/>
  <c r="K11" i="10"/>
  <c r="C12" i="10"/>
  <c r="D12" i="10"/>
  <c r="E12" i="10"/>
  <c r="F12" i="10"/>
  <c r="G12" i="10"/>
  <c r="I12" i="10"/>
  <c r="J12" i="10"/>
  <c r="K12" i="10"/>
  <c r="C13" i="10"/>
  <c r="D13" i="10"/>
  <c r="E13" i="10"/>
  <c r="F13" i="10"/>
  <c r="G13" i="10"/>
  <c r="I13" i="10"/>
  <c r="J13" i="10"/>
  <c r="K13" i="10"/>
  <c r="C14" i="10"/>
  <c r="D14" i="10"/>
  <c r="E14" i="10"/>
  <c r="F14" i="10"/>
  <c r="G14" i="10"/>
  <c r="I14" i="10"/>
  <c r="J14" i="10"/>
  <c r="K14" i="10"/>
  <c r="C15" i="10"/>
  <c r="D15" i="10"/>
  <c r="E15" i="10"/>
  <c r="F15" i="10"/>
  <c r="G15" i="10"/>
  <c r="I15" i="10"/>
  <c r="J15" i="10"/>
  <c r="K15" i="10"/>
  <c r="C16" i="10"/>
  <c r="D16" i="10"/>
  <c r="E16" i="10"/>
  <c r="F16" i="10"/>
  <c r="G16" i="10"/>
  <c r="H16" i="10"/>
  <c r="I16" i="10"/>
  <c r="J16" i="10"/>
  <c r="K16" i="10"/>
  <c r="C17" i="10"/>
  <c r="D17" i="10"/>
  <c r="E17" i="10"/>
  <c r="F17" i="10"/>
  <c r="G17" i="10"/>
  <c r="H17" i="10"/>
  <c r="I17" i="10"/>
  <c r="J17" i="10"/>
  <c r="K17" i="10"/>
  <c r="C18" i="10"/>
  <c r="D18" i="10"/>
  <c r="E18" i="10"/>
  <c r="F18" i="10"/>
  <c r="G18" i="10"/>
  <c r="H18" i="10"/>
  <c r="I18" i="10"/>
  <c r="J18" i="10"/>
  <c r="K18" i="10"/>
  <c r="C19" i="10"/>
  <c r="D19" i="10"/>
  <c r="E19" i="10"/>
  <c r="F19" i="10"/>
  <c r="G19" i="10"/>
  <c r="H19" i="10"/>
  <c r="I19" i="10"/>
  <c r="J19" i="10"/>
  <c r="K19" i="10"/>
  <c r="C20" i="10"/>
  <c r="D20" i="10"/>
  <c r="E20" i="10"/>
  <c r="F20" i="10"/>
  <c r="G20" i="10"/>
  <c r="H20" i="10"/>
  <c r="I20" i="10"/>
  <c r="J20" i="10"/>
  <c r="K20" i="10"/>
  <c r="C21" i="10"/>
  <c r="D21" i="10"/>
  <c r="E21" i="10"/>
  <c r="F21" i="10"/>
  <c r="G21" i="10"/>
  <c r="H21" i="10"/>
  <c r="I21" i="10"/>
  <c r="J21" i="10"/>
  <c r="K21" i="10"/>
  <c r="C22" i="10"/>
  <c r="D22" i="10"/>
  <c r="E22" i="10"/>
  <c r="F22" i="10"/>
  <c r="G22" i="10"/>
  <c r="H22" i="10"/>
  <c r="I22" i="10"/>
  <c r="J22" i="10"/>
  <c r="K22" i="10"/>
  <c r="C23" i="10"/>
  <c r="D23" i="10"/>
  <c r="E23" i="10"/>
  <c r="F23" i="10"/>
  <c r="G23" i="10"/>
  <c r="H23" i="10"/>
  <c r="I23" i="10"/>
  <c r="J23" i="10"/>
  <c r="K23" i="10"/>
  <c r="C24" i="10"/>
  <c r="D24" i="10"/>
  <c r="E24" i="10"/>
  <c r="F24" i="10"/>
  <c r="G24" i="10"/>
  <c r="H24" i="10"/>
  <c r="I24" i="10"/>
  <c r="J24" i="10"/>
  <c r="K24" i="10"/>
  <c r="C25" i="10"/>
  <c r="D25" i="10"/>
  <c r="E25" i="10"/>
  <c r="F25" i="10"/>
  <c r="G25" i="10"/>
  <c r="H25" i="10"/>
  <c r="I25" i="10"/>
  <c r="J25" i="10"/>
  <c r="K25" i="10"/>
  <c r="C26" i="10"/>
  <c r="D26" i="10"/>
  <c r="E26" i="10"/>
  <c r="F26" i="10"/>
  <c r="G26" i="10"/>
  <c r="H26" i="10"/>
  <c r="I26" i="10"/>
  <c r="J26" i="10"/>
  <c r="K26" i="10"/>
  <c r="C27" i="10"/>
  <c r="D27" i="10"/>
  <c r="E27" i="10"/>
  <c r="F27" i="10"/>
  <c r="G27" i="10"/>
  <c r="H27" i="10"/>
  <c r="I27" i="10"/>
  <c r="J27" i="10"/>
  <c r="K27" i="10"/>
  <c r="C28" i="10"/>
  <c r="D28" i="10"/>
  <c r="E28" i="10"/>
  <c r="F28" i="10"/>
  <c r="G28" i="10"/>
  <c r="H28" i="10"/>
  <c r="I28" i="10"/>
  <c r="J28" i="10"/>
  <c r="K28" i="10"/>
  <c r="C29" i="10"/>
  <c r="D29" i="10"/>
  <c r="E29" i="10"/>
  <c r="F29" i="10"/>
  <c r="G29" i="10"/>
  <c r="H29" i="10"/>
  <c r="I29" i="10"/>
  <c r="J29" i="10"/>
  <c r="K29" i="10"/>
  <c r="C30" i="10"/>
  <c r="D30" i="10"/>
  <c r="E30" i="10"/>
  <c r="F30" i="10"/>
  <c r="G30" i="10"/>
  <c r="H30" i="10"/>
  <c r="I30" i="10"/>
  <c r="J30" i="10"/>
  <c r="K30" i="10"/>
  <c r="C31" i="10"/>
  <c r="D31" i="10"/>
  <c r="E31" i="10"/>
  <c r="F31" i="10"/>
  <c r="G31" i="10"/>
  <c r="I31" i="10"/>
  <c r="J31" i="10"/>
  <c r="K31" i="10"/>
  <c r="AG2" i="9"/>
  <c r="AH2" i="9"/>
  <c r="AI2" i="9"/>
  <c r="AJ2" i="9" s="1"/>
  <c r="AK2" i="9"/>
  <c r="AL2" i="9"/>
  <c r="AM2" i="9"/>
  <c r="AG3" i="9"/>
  <c r="AH3" i="9"/>
  <c r="AI3" i="9"/>
  <c r="AJ3" i="9" s="1"/>
  <c r="AK3" i="9"/>
  <c r="AL3" i="9"/>
  <c r="AM3" i="9"/>
  <c r="AG4" i="9"/>
  <c r="AH4" i="9"/>
  <c r="AI4" i="9"/>
  <c r="AJ4" i="9" s="1"/>
  <c r="AK4" i="9"/>
  <c r="AL4" i="9"/>
  <c r="AM4" i="9"/>
  <c r="AG5" i="9"/>
  <c r="AH5" i="9"/>
  <c r="AI5" i="9"/>
  <c r="AJ5" i="9" s="1"/>
  <c r="AK5" i="9"/>
  <c r="AL5" i="9"/>
  <c r="AM5" i="9"/>
  <c r="AG6" i="9"/>
  <c r="AG7" i="9"/>
  <c r="AH7" i="9"/>
  <c r="AI7" i="9"/>
  <c r="AJ7" i="9" s="1"/>
  <c r="AK7" i="9"/>
  <c r="AL7" i="9"/>
  <c r="AM7" i="9"/>
  <c r="AG8" i="9"/>
  <c r="AH8" i="9"/>
  <c r="AI8" i="9"/>
  <c r="AJ8" i="9" s="1"/>
  <c r="AK8" i="9"/>
  <c r="AL8" i="9"/>
  <c r="AM8" i="9"/>
  <c r="C10" i="9"/>
  <c r="D10" i="9"/>
  <c r="F10" i="9"/>
  <c r="G10" i="9"/>
  <c r="H10" i="9"/>
  <c r="I10" i="9"/>
  <c r="J10" i="9"/>
  <c r="K10" i="9"/>
  <c r="L10" i="9"/>
  <c r="M10" i="9"/>
  <c r="N10" i="9"/>
  <c r="H14" i="10" s="1"/>
  <c r="O10" i="9"/>
  <c r="AE10" i="9"/>
  <c r="B11" i="9"/>
  <c r="H2" i="10" s="1"/>
  <c r="C11" i="9"/>
  <c r="D11" i="9"/>
  <c r="F11" i="9"/>
  <c r="G11" i="9"/>
  <c r="H11" i="9"/>
  <c r="I11" i="9"/>
  <c r="J11" i="9"/>
  <c r="K11" i="9"/>
  <c r="L11" i="9"/>
  <c r="M11" i="9"/>
  <c r="N11" i="9"/>
  <c r="O11" i="9"/>
  <c r="AE11" i="9"/>
  <c r="B12" i="9"/>
  <c r="C12" i="9"/>
  <c r="D12" i="9"/>
  <c r="F12" i="9"/>
  <c r="G12" i="9"/>
  <c r="H12" i="9"/>
  <c r="I12" i="9"/>
  <c r="J12" i="9"/>
  <c r="K12" i="9"/>
  <c r="L12" i="9"/>
  <c r="M12" i="9"/>
  <c r="N12" i="9"/>
  <c r="O12" i="9"/>
  <c r="AE12" i="9"/>
  <c r="H31" i="10" l="1"/>
  <c r="H15" i="10"/>
  <c r="H13" i="10"/>
  <c r="H12" i="10"/>
  <c r="H11" i="10"/>
  <c r="H10" i="10"/>
  <c r="H9" i="10"/>
  <c r="H8" i="10"/>
  <c r="H7" i="10"/>
  <c r="H6" i="10"/>
  <c r="H5" i="10"/>
  <c r="H4" i="10"/>
  <c r="H3" i="10"/>
  <c r="AM6" i="9"/>
  <c r="AK6" i="9"/>
  <c r="AI6" i="9"/>
  <c r="AJ6" i="9" s="1"/>
  <c r="AH6" i="9"/>
  <c r="AL6" i="9"/>
  <c r="BM4" i="4"/>
  <c r="BM5" i="4"/>
  <c r="BN5" i="4" s="1"/>
  <c r="BP5" i="4"/>
  <c r="BR5" i="4"/>
  <c r="BS5" i="4"/>
  <c r="BU5" i="4"/>
  <c r="BW5" i="4"/>
  <c r="BM6" i="4"/>
  <c r="BN6" i="4" s="1"/>
  <c r="BS6" i="4"/>
  <c r="BU6" i="4"/>
  <c r="BW6" i="4"/>
  <c r="BM7" i="4"/>
  <c r="BN7" i="4" s="1"/>
  <c r="BS7" i="4"/>
  <c r="BU7" i="4"/>
  <c r="BW7" i="4"/>
  <c r="BM8" i="4"/>
  <c r="BN8" i="4" s="1"/>
  <c r="BS8" i="4"/>
  <c r="BU8" i="4"/>
  <c r="BW8" i="4"/>
  <c r="BM9" i="4"/>
  <c r="BN9" i="4" s="1"/>
  <c r="BS9" i="4"/>
  <c r="BU9" i="4"/>
  <c r="BW9" i="4"/>
  <c r="BM11" i="4"/>
  <c r="BN11" i="4" s="1"/>
  <c r="BS11" i="4"/>
  <c r="BU11" i="4"/>
  <c r="BW11" i="4"/>
  <c r="BM12" i="4"/>
  <c r="BN12" i="4" s="1"/>
  <c r="BS12" i="4"/>
  <c r="BU12" i="4"/>
  <c r="BW12" i="4"/>
  <c r="BM13" i="4"/>
  <c r="BN13" i="4" s="1"/>
  <c r="BS13" i="4"/>
  <c r="BU13" i="4"/>
  <c r="BW13" i="4"/>
  <c r="BM14" i="4"/>
  <c r="BN14" i="4" s="1"/>
  <c r="BS14" i="4"/>
  <c r="BU14" i="4"/>
  <c r="BW14" i="4"/>
  <c r="BM15" i="4"/>
  <c r="BN15" i="4" s="1"/>
  <c r="BS15" i="4"/>
  <c r="BU15" i="4"/>
  <c r="BW15" i="4"/>
  <c r="BM16" i="4"/>
  <c r="BN16" i="4" s="1"/>
  <c r="BS16" i="4"/>
  <c r="BU16" i="4"/>
  <c r="BW16" i="4"/>
  <c r="BM18" i="4"/>
  <c r="BN18" i="4" s="1"/>
  <c r="BS18" i="4"/>
  <c r="BU18" i="4"/>
  <c r="BW18" i="4"/>
  <c r="BM19" i="4"/>
  <c r="BN19" i="4" s="1"/>
  <c r="BS19" i="4"/>
  <c r="BU19" i="4"/>
  <c r="BW19" i="4"/>
  <c r="BM20" i="4"/>
  <c r="BN20" i="4" s="1"/>
  <c r="BS20" i="4"/>
  <c r="BU20" i="4"/>
  <c r="BW20" i="4"/>
  <c r="BM21" i="4"/>
  <c r="BN21" i="4" s="1"/>
  <c r="BS21" i="4"/>
  <c r="BU21" i="4"/>
  <c r="BW21" i="4"/>
  <c r="BM23" i="4"/>
  <c r="BN23" i="4" s="1"/>
  <c r="BS23" i="4"/>
  <c r="BU23" i="4"/>
  <c r="BW23" i="4"/>
  <c r="BM24" i="4"/>
  <c r="BN24" i="4" s="1"/>
  <c r="BS24" i="4"/>
  <c r="BU24" i="4"/>
  <c r="BW24" i="4"/>
  <c r="BM25" i="4"/>
  <c r="BN25" i="4" s="1"/>
  <c r="BS25" i="4"/>
  <c r="BU25" i="4"/>
  <c r="BW25" i="4"/>
  <c r="BM26" i="4"/>
  <c r="BN26" i="4" s="1"/>
  <c r="BS26" i="4"/>
  <c r="BU26" i="4"/>
  <c r="BW26" i="4"/>
  <c r="BM28" i="4"/>
  <c r="BN28" i="4" s="1"/>
  <c r="BS28" i="4"/>
  <c r="BU28" i="4"/>
  <c r="BW28" i="4"/>
  <c r="BM29" i="4"/>
  <c r="BN29" i="4" s="1"/>
  <c r="BS29" i="4"/>
  <c r="BU29" i="4"/>
  <c r="BW29" i="4"/>
  <c r="BM30" i="4"/>
  <c r="BN30" i="4" s="1"/>
  <c r="BS30" i="4"/>
  <c r="BU30" i="4"/>
  <c r="BW30" i="4"/>
  <c r="BM31" i="4"/>
  <c r="BN31" i="4" s="1"/>
  <c r="BS31" i="4"/>
  <c r="BU31" i="4"/>
  <c r="BW31" i="4"/>
  <c r="BM33" i="4"/>
  <c r="BN33" i="4" s="1"/>
  <c r="BS33" i="4"/>
  <c r="BU33" i="4"/>
  <c r="BW33" i="4"/>
  <c r="BM34" i="4"/>
  <c r="BN34" i="4" s="1"/>
  <c r="BS34" i="4"/>
  <c r="BU34" i="4"/>
  <c r="BW34" i="4"/>
  <c r="BM35" i="4"/>
  <c r="BN35" i="4" s="1"/>
  <c r="BS35" i="4"/>
  <c r="BU35" i="4"/>
  <c r="BW35" i="4"/>
  <c r="BM36" i="4"/>
  <c r="BN36" i="4" s="1"/>
  <c r="BS36" i="4"/>
  <c r="BU36" i="4"/>
  <c r="BW36" i="4"/>
  <c r="BU3" i="4"/>
  <c r="BS3" i="4"/>
  <c r="BL3" i="4"/>
  <c r="BL5" i="4"/>
  <c r="BL6" i="4"/>
  <c r="BL7" i="4"/>
  <c r="BL8" i="4"/>
  <c r="BL9" i="4"/>
  <c r="BL11" i="4"/>
  <c r="BL12" i="4"/>
  <c r="BL13" i="4"/>
  <c r="BL14" i="4"/>
  <c r="BL15" i="4"/>
  <c r="BL16" i="4"/>
  <c r="BL18" i="4"/>
  <c r="BL19" i="4"/>
  <c r="BL20" i="4"/>
  <c r="BL21" i="4"/>
  <c r="BL23" i="4"/>
  <c r="BL24" i="4"/>
  <c r="BL25" i="4"/>
  <c r="BL26" i="4"/>
  <c r="BL28" i="4"/>
  <c r="BL29" i="4"/>
  <c r="BL30" i="4"/>
  <c r="BL31" i="4"/>
  <c r="BL33" i="4"/>
  <c r="BL34" i="4"/>
  <c r="BL35" i="4"/>
  <c r="BL36" i="4"/>
  <c r="BI36" i="4"/>
  <c r="AO31" i="8" s="1"/>
  <c r="BG36" i="4"/>
  <c r="AO30" i="8" s="1"/>
  <c r="BE36" i="4"/>
  <c r="AO29" i="8" s="1"/>
  <c r="BC36" i="4"/>
  <c r="AO28" i="8" s="1"/>
  <c r="BA36" i="4"/>
  <c r="AO27" i="8" s="1"/>
  <c r="AY36" i="4"/>
  <c r="AO26" i="8" s="1"/>
  <c r="AW36" i="4"/>
  <c r="AO25" i="8" s="1"/>
  <c r="AU36" i="4"/>
  <c r="AO24" i="8" s="1"/>
  <c r="AS36" i="4"/>
  <c r="AO23" i="8" s="1"/>
  <c r="AQ36" i="4"/>
  <c r="AO22" i="8" s="1"/>
  <c r="AO36" i="4"/>
  <c r="AO21" i="8" s="1"/>
  <c r="AM36" i="4"/>
  <c r="AO20" i="8" s="1"/>
  <c r="AK36" i="4"/>
  <c r="AO19" i="8" s="1"/>
  <c r="AI36" i="4"/>
  <c r="AO18" i="8" s="1"/>
  <c r="AG36" i="4"/>
  <c r="AO17" i="8" s="1"/>
  <c r="BI35" i="4"/>
  <c r="AN31" i="8" s="1"/>
  <c r="BG35" i="4"/>
  <c r="AN30" i="8" s="1"/>
  <c r="BE35" i="4"/>
  <c r="AN29" i="8" s="1"/>
  <c r="BC35" i="4"/>
  <c r="AN28" i="8" s="1"/>
  <c r="BA35" i="4"/>
  <c r="AN27" i="8" s="1"/>
  <c r="AY35" i="4"/>
  <c r="AN26" i="8" s="1"/>
  <c r="AW35" i="4"/>
  <c r="AN25" i="8" s="1"/>
  <c r="AU35" i="4"/>
  <c r="AN24" i="8" s="1"/>
  <c r="AS35" i="4"/>
  <c r="AN23" i="8" s="1"/>
  <c r="AQ35" i="4"/>
  <c r="AN22" i="8" s="1"/>
  <c r="AO35" i="4"/>
  <c r="AN21" i="8" s="1"/>
  <c r="AM35" i="4"/>
  <c r="AN20" i="8" s="1"/>
  <c r="AK35" i="4"/>
  <c r="AN19" i="8" s="1"/>
  <c r="AI35" i="4"/>
  <c r="AN18" i="8" s="1"/>
  <c r="AG35" i="4"/>
  <c r="AN17" i="8" s="1"/>
  <c r="AM31" i="8"/>
  <c r="AM30" i="8"/>
  <c r="AM29" i="8"/>
  <c r="AM28" i="8"/>
  <c r="AM27" i="8"/>
  <c r="AM26" i="8"/>
  <c r="AM25" i="8"/>
  <c r="AM24" i="8"/>
  <c r="AM23" i="8"/>
  <c r="AM22" i="8"/>
  <c r="AM21" i="8"/>
  <c r="AM20" i="8"/>
  <c r="AM19" i="8"/>
  <c r="AM18" i="8"/>
  <c r="AM17" i="8"/>
  <c r="BI34" i="4"/>
  <c r="AL31" i="8" s="1"/>
  <c r="BG34" i="4"/>
  <c r="AL30" i="8" s="1"/>
  <c r="BE34" i="4"/>
  <c r="AL29" i="8" s="1"/>
  <c r="BC34" i="4"/>
  <c r="AL28" i="8" s="1"/>
  <c r="BA34" i="4"/>
  <c r="AL27" i="8" s="1"/>
  <c r="AY34" i="4"/>
  <c r="AL26" i="8" s="1"/>
  <c r="AW34" i="4"/>
  <c r="AL25" i="8" s="1"/>
  <c r="AU34" i="4"/>
  <c r="AL24" i="8" s="1"/>
  <c r="AS34" i="4"/>
  <c r="AL23" i="8" s="1"/>
  <c r="AQ34" i="4"/>
  <c r="AL22" i="8" s="1"/>
  <c r="AO34" i="4"/>
  <c r="AL21" i="8" s="1"/>
  <c r="AM34" i="4"/>
  <c r="AL20" i="8" s="1"/>
  <c r="AK34" i="4"/>
  <c r="AL19" i="8" s="1"/>
  <c r="AI34" i="4"/>
  <c r="AL18" i="8" s="1"/>
  <c r="AG34" i="4"/>
  <c r="AL17" i="8" s="1"/>
  <c r="BI33" i="4"/>
  <c r="AK31" i="8" s="1"/>
  <c r="BG33" i="4"/>
  <c r="AK30" i="8" s="1"/>
  <c r="BE33" i="4"/>
  <c r="AK29" i="8" s="1"/>
  <c r="BC33" i="4"/>
  <c r="AK28" i="8" s="1"/>
  <c r="BA33" i="4"/>
  <c r="AK27" i="8" s="1"/>
  <c r="AY33" i="4"/>
  <c r="AK26" i="8" s="1"/>
  <c r="AW33" i="4"/>
  <c r="AK25" i="8" s="1"/>
  <c r="AU33" i="4"/>
  <c r="AK24" i="8" s="1"/>
  <c r="AS33" i="4"/>
  <c r="AK23" i="8" s="1"/>
  <c r="AQ33" i="4"/>
  <c r="AK22" i="8" s="1"/>
  <c r="AO33" i="4"/>
  <c r="AK21" i="8" s="1"/>
  <c r="AM33" i="4"/>
  <c r="AK20" i="8" s="1"/>
  <c r="AK33" i="4"/>
  <c r="AK19" i="8" s="1"/>
  <c r="AI33" i="4"/>
  <c r="AK18" i="8" s="1"/>
  <c r="AG33" i="4"/>
  <c r="AK17" i="8" s="1"/>
  <c r="AJ31" i="8"/>
  <c r="AJ30" i="8"/>
  <c r="AJ29" i="8"/>
  <c r="AJ28" i="8"/>
  <c r="AJ27" i="8"/>
  <c r="AJ26" i="8"/>
  <c r="AJ25" i="8"/>
  <c r="AJ24" i="8"/>
  <c r="AJ23" i="8"/>
  <c r="AJ22" i="8"/>
  <c r="AJ21" i="8"/>
  <c r="AJ20" i="8"/>
  <c r="AJ19" i="8"/>
  <c r="AJ18" i="8"/>
  <c r="AJ17" i="8"/>
  <c r="BI31" i="4"/>
  <c r="AI31" i="8" s="1"/>
  <c r="BG31" i="4"/>
  <c r="AI30" i="8" s="1"/>
  <c r="BE31" i="4"/>
  <c r="AI29" i="8" s="1"/>
  <c r="BC31" i="4"/>
  <c r="AI28" i="8" s="1"/>
  <c r="BA31" i="4"/>
  <c r="AI27" i="8" s="1"/>
  <c r="AY31" i="4"/>
  <c r="AI26" i="8" s="1"/>
  <c r="AW31" i="4"/>
  <c r="AI25" i="8" s="1"/>
  <c r="AU31" i="4"/>
  <c r="AI24" i="8" s="1"/>
  <c r="AS31" i="4"/>
  <c r="AI23" i="8" s="1"/>
  <c r="AQ31" i="4"/>
  <c r="AI22" i="8" s="1"/>
  <c r="AO31" i="4"/>
  <c r="AI21" i="8" s="1"/>
  <c r="AM31" i="4"/>
  <c r="AI20" i="8" s="1"/>
  <c r="AI19" i="8"/>
  <c r="AI31" i="4"/>
  <c r="AI18" i="8" s="1"/>
  <c r="AG31" i="4"/>
  <c r="AI17" i="8" s="1"/>
  <c r="BI30" i="4"/>
  <c r="AH31" i="8" s="1"/>
  <c r="BG30" i="4"/>
  <c r="AH30" i="8" s="1"/>
  <c r="BE30" i="4"/>
  <c r="AH29" i="8" s="1"/>
  <c r="BC30" i="4"/>
  <c r="AH28" i="8" s="1"/>
  <c r="BA30" i="4"/>
  <c r="AH27" i="8" s="1"/>
  <c r="AY30" i="4"/>
  <c r="AH26" i="8" s="1"/>
  <c r="AW30" i="4"/>
  <c r="AH25" i="8" s="1"/>
  <c r="AU30" i="4"/>
  <c r="AH24" i="8" s="1"/>
  <c r="AS30" i="4"/>
  <c r="AH23" i="8" s="1"/>
  <c r="AQ30" i="4"/>
  <c r="AH22" i="8" s="1"/>
  <c r="AO30" i="4"/>
  <c r="AH21" i="8" s="1"/>
  <c r="AM30" i="4"/>
  <c r="AH20" i="8" s="1"/>
  <c r="AH19" i="8"/>
  <c r="AI30" i="4"/>
  <c r="AH18" i="8" s="1"/>
  <c r="AG30" i="4"/>
  <c r="AH17" i="8" s="1"/>
  <c r="AG31" i="8"/>
  <c r="AG30" i="8"/>
  <c r="AG29" i="8"/>
  <c r="AG28" i="8"/>
  <c r="AG27" i="8"/>
  <c r="AG26" i="8"/>
  <c r="AG25" i="8"/>
  <c r="AG24" i="8"/>
  <c r="AG23" i="8"/>
  <c r="AG22" i="8"/>
  <c r="AG21" i="8"/>
  <c r="AG20" i="8"/>
  <c r="AG19" i="8"/>
  <c r="AG18" i="8"/>
  <c r="AG17" i="8"/>
  <c r="BI29" i="4"/>
  <c r="AF31" i="8" s="1"/>
  <c r="BG29" i="4"/>
  <c r="AF30" i="8" s="1"/>
  <c r="BE29" i="4"/>
  <c r="AF29" i="8" s="1"/>
  <c r="BC29" i="4"/>
  <c r="AF28" i="8" s="1"/>
  <c r="BA29" i="4"/>
  <c r="AF27" i="8" s="1"/>
  <c r="AY29" i="4"/>
  <c r="AF26" i="8" s="1"/>
  <c r="AW29" i="4"/>
  <c r="AF25" i="8" s="1"/>
  <c r="AU29" i="4"/>
  <c r="AF24" i="8" s="1"/>
  <c r="AS29" i="4"/>
  <c r="AF23" i="8" s="1"/>
  <c r="AQ29" i="4"/>
  <c r="AF22" i="8" s="1"/>
  <c r="AO29" i="4"/>
  <c r="AF21" i="8" s="1"/>
  <c r="AM29" i="4"/>
  <c r="AF20" i="8" s="1"/>
  <c r="AF19" i="8"/>
  <c r="AI29" i="4"/>
  <c r="AF18" i="8" s="1"/>
  <c r="AG29" i="4"/>
  <c r="AF17" i="8" s="1"/>
  <c r="BI28" i="4"/>
  <c r="AE31" i="8" s="1"/>
  <c r="BG28" i="4"/>
  <c r="AE30" i="8" s="1"/>
  <c r="BE28" i="4"/>
  <c r="AE29" i="8" s="1"/>
  <c r="BC28" i="4"/>
  <c r="AE28" i="8" s="1"/>
  <c r="BA28" i="4"/>
  <c r="AE27" i="8" s="1"/>
  <c r="AY28" i="4"/>
  <c r="AE26" i="8" s="1"/>
  <c r="AW28" i="4"/>
  <c r="AE25" i="8" s="1"/>
  <c r="AU28" i="4"/>
  <c r="AE24" i="8" s="1"/>
  <c r="AS28" i="4"/>
  <c r="AE23" i="8" s="1"/>
  <c r="AQ28" i="4"/>
  <c r="AE22" i="8" s="1"/>
  <c r="AO28" i="4"/>
  <c r="AE21" i="8" s="1"/>
  <c r="AM28" i="4"/>
  <c r="AE20" i="8" s="1"/>
  <c r="AE19" i="8"/>
  <c r="AI28" i="4"/>
  <c r="AE18" i="8" s="1"/>
  <c r="AG28" i="4"/>
  <c r="AE17" i="8" s="1"/>
  <c r="AD31" i="8"/>
  <c r="AD30" i="8"/>
  <c r="AD29" i="8"/>
  <c r="AD28" i="8"/>
  <c r="AD27" i="8"/>
  <c r="AD26" i="8"/>
  <c r="AD25" i="8"/>
  <c r="AD24" i="8"/>
  <c r="AD23" i="8"/>
  <c r="AD22" i="8"/>
  <c r="AD21" i="8"/>
  <c r="AD20" i="8"/>
  <c r="AD19" i="8"/>
  <c r="AD18" i="8"/>
  <c r="AD17" i="8"/>
  <c r="BI26" i="4"/>
  <c r="AC31" i="8" s="1"/>
  <c r="BG26" i="4"/>
  <c r="AC30" i="8" s="1"/>
  <c r="BE26" i="4"/>
  <c r="AC29" i="8" s="1"/>
  <c r="BC26" i="4"/>
  <c r="AC28" i="8" s="1"/>
  <c r="BA26" i="4"/>
  <c r="AC27" i="8" s="1"/>
  <c r="AY26" i="4"/>
  <c r="AC26" i="8" s="1"/>
  <c r="AW26" i="4"/>
  <c r="AC25" i="8" s="1"/>
  <c r="AU26" i="4"/>
  <c r="AC24" i="8" s="1"/>
  <c r="AS26" i="4"/>
  <c r="AC23" i="8" s="1"/>
  <c r="AQ26" i="4"/>
  <c r="AC22" i="8" s="1"/>
  <c r="AO26" i="4"/>
  <c r="AC21" i="8" s="1"/>
  <c r="AM26" i="4"/>
  <c r="AC20" i="8" s="1"/>
  <c r="AC19" i="8"/>
  <c r="AI26" i="4"/>
  <c r="AC18" i="8" s="1"/>
  <c r="AG26" i="4"/>
  <c r="AC17" i="8" s="1"/>
  <c r="BI25" i="4"/>
  <c r="AB31" i="8" s="1"/>
  <c r="BG25" i="4"/>
  <c r="AB30" i="8" s="1"/>
  <c r="BE25" i="4"/>
  <c r="AB29" i="8" s="1"/>
  <c r="BC25" i="4"/>
  <c r="AB28" i="8" s="1"/>
  <c r="BA25" i="4"/>
  <c r="AB27" i="8" s="1"/>
  <c r="AY25" i="4"/>
  <c r="AB26" i="8" s="1"/>
  <c r="AW25" i="4"/>
  <c r="AB25" i="8" s="1"/>
  <c r="AU25" i="4"/>
  <c r="AB24" i="8" s="1"/>
  <c r="AS25" i="4"/>
  <c r="AB23" i="8" s="1"/>
  <c r="AQ25" i="4"/>
  <c r="AB22" i="8" s="1"/>
  <c r="AO25" i="4"/>
  <c r="AB21" i="8" s="1"/>
  <c r="AM25" i="4"/>
  <c r="AB20" i="8" s="1"/>
  <c r="AB19" i="8"/>
  <c r="AI25" i="4"/>
  <c r="AB18" i="8" s="1"/>
  <c r="AG25" i="4"/>
  <c r="AB17" i="8" s="1"/>
  <c r="BI24" i="4"/>
  <c r="Z31" i="8" s="1"/>
  <c r="BG24" i="4"/>
  <c r="Z30" i="8" s="1"/>
  <c r="BE24" i="4"/>
  <c r="Z29" i="8" s="1"/>
  <c r="BC24" i="4"/>
  <c r="Z28" i="8" s="1"/>
  <c r="BA24" i="4"/>
  <c r="Z27" i="8" s="1"/>
  <c r="AY24" i="4"/>
  <c r="Z26" i="8" s="1"/>
  <c r="AW24" i="4"/>
  <c r="Z25" i="8" s="1"/>
  <c r="AU24" i="4"/>
  <c r="Z24" i="8" s="1"/>
  <c r="AS24" i="4"/>
  <c r="Z23" i="8" s="1"/>
  <c r="AQ24" i="4"/>
  <c r="Z22" i="8" s="1"/>
  <c r="AO24" i="4"/>
  <c r="Z21" i="8" s="1"/>
  <c r="AM24" i="4"/>
  <c r="Z20" i="8" s="1"/>
  <c r="Z19" i="8"/>
  <c r="AI24" i="4"/>
  <c r="Z18" i="8" s="1"/>
  <c r="AG24" i="4"/>
  <c r="Z17" i="8" s="1"/>
  <c r="BI23" i="4"/>
  <c r="Y31" i="8" s="1"/>
  <c r="BG23" i="4"/>
  <c r="Y30" i="8" s="1"/>
  <c r="BE23" i="4"/>
  <c r="Y29" i="8" s="1"/>
  <c r="BC23" i="4"/>
  <c r="Y28" i="8" s="1"/>
  <c r="BA23" i="4"/>
  <c r="Y27" i="8" s="1"/>
  <c r="AY23" i="4"/>
  <c r="Y26" i="8" s="1"/>
  <c r="AW23" i="4"/>
  <c r="Y25" i="8" s="1"/>
  <c r="AU23" i="4"/>
  <c r="Y24" i="8" s="1"/>
  <c r="AS23" i="4"/>
  <c r="Y23" i="8" s="1"/>
  <c r="AQ23" i="4"/>
  <c r="Y22" i="8" s="1"/>
  <c r="AO23" i="4"/>
  <c r="Y21" i="8" s="1"/>
  <c r="AM23" i="4"/>
  <c r="Y20" i="8" s="1"/>
  <c r="Y19" i="8"/>
  <c r="AI23" i="4"/>
  <c r="Y18" i="8" s="1"/>
  <c r="AG23" i="4"/>
  <c r="Y17" i="8" s="1"/>
  <c r="X31" i="8"/>
  <c r="X30" i="8"/>
  <c r="X29" i="8"/>
  <c r="X28" i="8"/>
  <c r="X27" i="8"/>
  <c r="X26" i="8"/>
  <c r="X25" i="8"/>
  <c r="X24" i="8"/>
  <c r="X23" i="8"/>
  <c r="X22" i="8"/>
  <c r="X21" i="8"/>
  <c r="X20" i="8"/>
  <c r="X19" i="8"/>
  <c r="X18" i="8"/>
  <c r="X17" i="8"/>
  <c r="BI21" i="4"/>
  <c r="W31" i="8" s="1"/>
  <c r="BG21" i="4"/>
  <c r="W30" i="8" s="1"/>
  <c r="BE21" i="4"/>
  <c r="W29" i="8" s="1"/>
  <c r="BC21" i="4"/>
  <c r="W28" i="8" s="1"/>
  <c r="BA21" i="4"/>
  <c r="W27" i="8" s="1"/>
  <c r="AY21" i="4"/>
  <c r="W26" i="8" s="1"/>
  <c r="AW21" i="4"/>
  <c r="W25" i="8" s="1"/>
  <c r="AU21" i="4"/>
  <c r="W24" i="8" s="1"/>
  <c r="AS21" i="4"/>
  <c r="W23" i="8" s="1"/>
  <c r="AQ21" i="4"/>
  <c r="W22" i="8" s="1"/>
  <c r="AO21" i="4"/>
  <c r="W21" i="8" s="1"/>
  <c r="AM21" i="4"/>
  <c r="W20" i="8" s="1"/>
  <c r="W19" i="8"/>
  <c r="AI21" i="4"/>
  <c r="W18" i="8" s="1"/>
  <c r="AG21" i="4"/>
  <c r="W17" i="8" s="1"/>
  <c r="BI20" i="4"/>
  <c r="V31" i="8" s="1"/>
  <c r="BG20" i="4"/>
  <c r="V30" i="8" s="1"/>
  <c r="BE20" i="4"/>
  <c r="V29" i="8" s="1"/>
  <c r="BC20" i="4"/>
  <c r="V28" i="8" s="1"/>
  <c r="BA20" i="4"/>
  <c r="V27" i="8" s="1"/>
  <c r="AY20" i="4"/>
  <c r="V26" i="8" s="1"/>
  <c r="AW20" i="4"/>
  <c r="V25" i="8" s="1"/>
  <c r="AU20" i="4"/>
  <c r="V24" i="8" s="1"/>
  <c r="AS20" i="4"/>
  <c r="V23" i="8" s="1"/>
  <c r="AQ20" i="4"/>
  <c r="V22" i="8" s="1"/>
  <c r="AO20" i="4"/>
  <c r="V21" i="8" s="1"/>
  <c r="AM20" i="4"/>
  <c r="V20" i="8" s="1"/>
  <c r="V19" i="8"/>
  <c r="AI20" i="4"/>
  <c r="V18" i="8" s="1"/>
  <c r="AG20" i="4"/>
  <c r="V17" i="8" s="1"/>
  <c r="U31" i="8"/>
  <c r="U30" i="8"/>
  <c r="U29" i="8"/>
  <c r="U28" i="8"/>
  <c r="U27" i="8"/>
  <c r="U26" i="8"/>
  <c r="U25" i="8"/>
  <c r="U24" i="8"/>
  <c r="U23" i="8"/>
  <c r="U22" i="8"/>
  <c r="U21" i="8"/>
  <c r="U20" i="8"/>
  <c r="U19" i="8"/>
  <c r="U18" i="8"/>
  <c r="U17" i="8"/>
  <c r="BI19" i="4"/>
  <c r="T31" i="8" s="1"/>
  <c r="BG19" i="4"/>
  <c r="T30" i="8" s="1"/>
  <c r="BE19" i="4"/>
  <c r="T29" i="8" s="1"/>
  <c r="BC19" i="4"/>
  <c r="T28" i="8" s="1"/>
  <c r="BA19" i="4"/>
  <c r="T27" i="8" s="1"/>
  <c r="AY19" i="4"/>
  <c r="T26" i="8" s="1"/>
  <c r="AW19" i="4"/>
  <c r="T25" i="8" s="1"/>
  <c r="AU19" i="4"/>
  <c r="T24" i="8" s="1"/>
  <c r="AS19" i="4"/>
  <c r="T23" i="8" s="1"/>
  <c r="AQ19" i="4"/>
  <c r="T22" i="8" s="1"/>
  <c r="AO19" i="4"/>
  <c r="T21" i="8" s="1"/>
  <c r="AM19" i="4"/>
  <c r="T20" i="8" s="1"/>
  <c r="T19" i="8"/>
  <c r="AI19" i="4"/>
  <c r="T18" i="8" s="1"/>
  <c r="AG19" i="4"/>
  <c r="T17" i="8" s="1"/>
  <c r="BI18" i="4"/>
  <c r="S31" i="8" s="1"/>
  <c r="BG18" i="4"/>
  <c r="S30" i="8" s="1"/>
  <c r="BE18" i="4"/>
  <c r="S29" i="8" s="1"/>
  <c r="BC18" i="4"/>
  <c r="S28" i="8" s="1"/>
  <c r="BA18" i="4"/>
  <c r="S27" i="8" s="1"/>
  <c r="AY18" i="4"/>
  <c r="S26" i="8" s="1"/>
  <c r="AW18" i="4"/>
  <c r="S25" i="8" s="1"/>
  <c r="AU18" i="4"/>
  <c r="S24" i="8" s="1"/>
  <c r="AS18" i="4"/>
  <c r="S23" i="8" s="1"/>
  <c r="AQ18" i="4"/>
  <c r="S22" i="8" s="1"/>
  <c r="AO18" i="4"/>
  <c r="S21" i="8" s="1"/>
  <c r="AM18" i="4"/>
  <c r="S20" i="8" s="1"/>
  <c r="S19" i="8"/>
  <c r="AI18" i="4"/>
  <c r="S18" i="8" s="1"/>
  <c r="AG18" i="4"/>
  <c r="S17" i="8" s="1"/>
  <c r="R31" i="8"/>
  <c r="R30" i="8"/>
  <c r="R29" i="8"/>
  <c r="R28" i="8"/>
  <c r="R27" i="8"/>
  <c r="R26" i="8"/>
  <c r="R25" i="8"/>
  <c r="R24" i="8"/>
  <c r="R23" i="8"/>
  <c r="R22" i="8"/>
  <c r="R21" i="8"/>
  <c r="R20" i="8"/>
  <c r="R19" i="8"/>
  <c r="R18" i="8"/>
  <c r="R17" i="8"/>
  <c r="BI16" i="4"/>
  <c r="Q31" i="8" s="1"/>
  <c r="BG16" i="4"/>
  <c r="Q30" i="8" s="1"/>
  <c r="BE16" i="4"/>
  <c r="Q29" i="8" s="1"/>
  <c r="BC16" i="4"/>
  <c r="Q28" i="8" s="1"/>
  <c r="BA16" i="4"/>
  <c r="Q27" i="8" s="1"/>
  <c r="AY16" i="4"/>
  <c r="Q26" i="8" s="1"/>
  <c r="AW16" i="4"/>
  <c r="Q25" i="8" s="1"/>
  <c r="AU16" i="4"/>
  <c r="Q24" i="8" s="1"/>
  <c r="AS16" i="4"/>
  <c r="Q23" i="8" s="1"/>
  <c r="AQ16" i="4"/>
  <c r="Q22" i="8" s="1"/>
  <c r="AO16" i="4"/>
  <c r="Q21" i="8" s="1"/>
  <c r="AM16" i="4"/>
  <c r="Q20" i="8" s="1"/>
  <c r="Q19" i="8"/>
  <c r="AI16" i="4"/>
  <c r="Q18" i="8" s="1"/>
  <c r="AG16" i="4"/>
  <c r="Q17" i="8" s="1"/>
  <c r="BI15" i="4"/>
  <c r="P31" i="8" s="1"/>
  <c r="BG15" i="4"/>
  <c r="P30" i="8" s="1"/>
  <c r="BE15" i="4"/>
  <c r="P29" i="8" s="1"/>
  <c r="BC15" i="4"/>
  <c r="P28" i="8" s="1"/>
  <c r="BA15" i="4"/>
  <c r="P27" i="8" s="1"/>
  <c r="AY15" i="4"/>
  <c r="P26" i="8" s="1"/>
  <c r="AW15" i="4"/>
  <c r="P25" i="8" s="1"/>
  <c r="AU15" i="4"/>
  <c r="P24" i="8" s="1"/>
  <c r="AS15" i="4"/>
  <c r="P23" i="8" s="1"/>
  <c r="AQ15" i="4"/>
  <c r="P22" i="8" s="1"/>
  <c r="AO15" i="4"/>
  <c r="P21" i="8" s="1"/>
  <c r="AM15" i="4"/>
  <c r="P20" i="8" s="1"/>
  <c r="P19" i="8"/>
  <c r="AI15" i="4"/>
  <c r="P18" i="8" s="1"/>
  <c r="AG15" i="4"/>
  <c r="P17" i="8" s="1"/>
  <c r="O31" i="8"/>
  <c r="O30" i="8"/>
  <c r="O29" i="8"/>
  <c r="O28" i="8"/>
  <c r="O27" i="8"/>
  <c r="O26" i="8"/>
  <c r="O25" i="8"/>
  <c r="O24" i="8"/>
  <c r="O23" i="8"/>
  <c r="O22" i="8"/>
  <c r="O21" i="8"/>
  <c r="O20" i="8"/>
  <c r="O19" i="8"/>
  <c r="O18" i="8"/>
  <c r="O17" i="8"/>
  <c r="BI14" i="4"/>
  <c r="N31" i="8" s="1"/>
  <c r="BG14" i="4"/>
  <c r="N30" i="8" s="1"/>
  <c r="BE14" i="4"/>
  <c r="N29" i="8" s="1"/>
  <c r="BC14" i="4"/>
  <c r="N28" i="8" s="1"/>
  <c r="BA14" i="4"/>
  <c r="N27" i="8" s="1"/>
  <c r="AY14" i="4"/>
  <c r="N26" i="8" s="1"/>
  <c r="AW14" i="4"/>
  <c r="N25" i="8" s="1"/>
  <c r="AU14" i="4"/>
  <c r="N24" i="8" s="1"/>
  <c r="AS14" i="4"/>
  <c r="N23" i="8" s="1"/>
  <c r="AQ14" i="4"/>
  <c r="N22" i="8" s="1"/>
  <c r="AO14" i="4"/>
  <c r="N21" i="8" s="1"/>
  <c r="AM14" i="4"/>
  <c r="N20" i="8" s="1"/>
  <c r="N19" i="8"/>
  <c r="AI14" i="4"/>
  <c r="N18" i="8" s="1"/>
  <c r="AG14" i="4"/>
  <c r="N17" i="8" s="1"/>
  <c r="BI13" i="4"/>
  <c r="M31" i="8" s="1"/>
  <c r="BG13" i="4"/>
  <c r="M30" i="8" s="1"/>
  <c r="BE13" i="4"/>
  <c r="M29" i="8" s="1"/>
  <c r="BC13" i="4"/>
  <c r="M28" i="8" s="1"/>
  <c r="BA13" i="4"/>
  <c r="M27" i="8" s="1"/>
  <c r="AY13" i="4"/>
  <c r="M26" i="8" s="1"/>
  <c r="AW13" i="4"/>
  <c r="M25" i="8" s="1"/>
  <c r="AU13" i="4"/>
  <c r="M24" i="8" s="1"/>
  <c r="AS13" i="4"/>
  <c r="M23" i="8" s="1"/>
  <c r="AQ13" i="4"/>
  <c r="M22" i="8" s="1"/>
  <c r="AO13" i="4"/>
  <c r="M21" i="8" s="1"/>
  <c r="AM13" i="4"/>
  <c r="M20" i="8" s="1"/>
  <c r="M19" i="8"/>
  <c r="AI13" i="4"/>
  <c r="M18" i="8" s="1"/>
  <c r="AG13" i="4"/>
  <c r="M17" i="8" s="1"/>
  <c r="BI12" i="4"/>
  <c r="L31" i="8" s="1"/>
  <c r="BG12" i="4"/>
  <c r="L30" i="8" s="1"/>
  <c r="BE12" i="4"/>
  <c r="L29" i="8" s="1"/>
  <c r="BC12" i="4"/>
  <c r="L28" i="8" s="1"/>
  <c r="BA12" i="4"/>
  <c r="L27" i="8" s="1"/>
  <c r="AY12" i="4"/>
  <c r="L26" i="8" s="1"/>
  <c r="AW12" i="4"/>
  <c r="L25" i="8" s="1"/>
  <c r="AU12" i="4"/>
  <c r="L24" i="8" s="1"/>
  <c r="AS12" i="4"/>
  <c r="L23" i="8" s="1"/>
  <c r="AQ12" i="4"/>
  <c r="L22" i="8" s="1"/>
  <c r="AO12" i="4"/>
  <c r="L21" i="8" s="1"/>
  <c r="AM12" i="4"/>
  <c r="L20" i="8" s="1"/>
  <c r="L19" i="8"/>
  <c r="AI12" i="4"/>
  <c r="L18" i="8" s="1"/>
  <c r="AG12" i="4"/>
  <c r="L17" i="8" s="1"/>
  <c r="BI11" i="4"/>
  <c r="K31" i="8" s="1"/>
  <c r="BG11" i="4"/>
  <c r="K30" i="8" s="1"/>
  <c r="BE11" i="4"/>
  <c r="K29" i="8" s="1"/>
  <c r="BC11" i="4"/>
  <c r="K28" i="8" s="1"/>
  <c r="BA11" i="4"/>
  <c r="K27" i="8" s="1"/>
  <c r="AY11" i="4"/>
  <c r="K26" i="8" s="1"/>
  <c r="AW11" i="4"/>
  <c r="K25" i="8" s="1"/>
  <c r="AU11" i="4"/>
  <c r="K24" i="8" s="1"/>
  <c r="AS11" i="4"/>
  <c r="K23" i="8" s="1"/>
  <c r="AQ11" i="4"/>
  <c r="K22" i="8" s="1"/>
  <c r="AO11" i="4"/>
  <c r="K21" i="8" s="1"/>
  <c r="AM11" i="4"/>
  <c r="K20" i="8" s="1"/>
  <c r="K19" i="8"/>
  <c r="AI11" i="4"/>
  <c r="K18" i="8" s="1"/>
  <c r="AG11" i="4"/>
  <c r="K17" i="8" s="1"/>
  <c r="BI9" i="4"/>
  <c r="J31" i="8" s="1"/>
  <c r="BG9" i="4"/>
  <c r="J30" i="8" s="1"/>
  <c r="BE9" i="4"/>
  <c r="J29" i="8" s="1"/>
  <c r="BC9" i="4"/>
  <c r="J28" i="8" s="1"/>
  <c r="BA9" i="4"/>
  <c r="J27" i="8" s="1"/>
  <c r="AY9" i="4"/>
  <c r="J26" i="8" s="1"/>
  <c r="AW9" i="4"/>
  <c r="J25" i="8" s="1"/>
  <c r="AU9" i="4"/>
  <c r="J24" i="8" s="1"/>
  <c r="AS9" i="4"/>
  <c r="J23" i="8" s="1"/>
  <c r="AQ9" i="4"/>
  <c r="J22" i="8" s="1"/>
  <c r="AO9" i="4"/>
  <c r="J21" i="8" s="1"/>
  <c r="AM9" i="4"/>
  <c r="J20" i="8" s="1"/>
  <c r="J19" i="8"/>
  <c r="AI9" i="4"/>
  <c r="J18" i="8" s="1"/>
  <c r="AG9" i="4"/>
  <c r="J17" i="8" s="1"/>
  <c r="BI8" i="4"/>
  <c r="I31" i="8" s="1"/>
  <c r="BG8" i="4"/>
  <c r="I30" i="8" s="1"/>
  <c r="BE8" i="4"/>
  <c r="I29" i="8" s="1"/>
  <c r="BC8" i="4"/>
  <c r="I28" i="8" s="1"/>
  <c r="BA8" i="4"/>
  <c r="I27" i="8" s="1"/>
  <c r="AY8" i="4"/>
  <c r="I26" i="8" s="1"/>
  <c r="AW8" i="4"/>
  <c r="I25" i="8" s="1"/>
  <c r="AU8" i="4"/>
  <c r="I24" i="8" s="1"/>
  <c r="AS8" i="4"/>
  <c r="I23" i="8" s="1"/>
  <c r="AQ8" i="4"/>
  <c r="I22" i="8" s="1"/>
  <c r="AO8" i="4"/>
  <c r="I21" i="8" s="1"/>
  <c r="AM8" i="4"/>
  <c r="I20" i="8" s="1"/>
  <c r="I19" i="8"/>
  <c r="AI8" i="4"/>
  <c r="I18" i="8" s="1"/>
  <c r="AG8" i="4"/>
  <c r="I17" i="8" s="1"/>
  <c r="BI7" i="4"/>
  <c r="H31" i="8" s="1"/>
  <c r="BG7" i="4"/>
  <c r="H30" i="8" s="1"/>
  <c r="BE7" i="4"/>
  <c r="H29" i="8" s="1"/>
  <c r="BC7" i="4"/>
  <c r="H28" i="8" s="1"/>
  <c r="BA7" i="4"/>
  <c r="H27" i="8" s="1"/>
  <c r="AY7" i="4"/>
  <c r="H26" i="8" s="1"/>
  <c r="AW7" i="4"/>
  <c r="H25" i="8" s="1"/>
  <c r="AU7" i="4"/>
  <c r="H24" i="8" s="1"/>
  <c r="AS7" i="4"/>
  <c r="H23" i="8" s="1"/>
  <c r="AQ7" i="4"/>
  <c r="H22" i="8" s="1"/>
  <c r="AO7" i="4"/>
  <c r="H21" i="8" s="1"/>
  <c r="AM7" i="4"/>
  <c r="H20" i="8" s="1"/>
  <c r="H19" i="8"/>
  <c r="AI7" i="4"/>
  <c r="H18" i="8" s="1"/>
  <c r="AG7" i="4"/>
  <c r="H17" i="8" s="1"/>
  <c r="BI6" i="4"/>
  <c r="G31" i="8" s="1"/>
  <c r="BG6" i="4"/>
  <c r="G30" i="8" s="1"/>
  <c r="BE6" i="4"/>
  <c r="G29" i="8" s="1"/>
  <c r="BC6" i="4"/>
  <c r="G28" i="8" s="1"/>
  <c r="BA6" i="4"/>
  <c r="G27" i="8" s="1"/>
  <c r="AY6" i="4"/>
  <c r="G26" i="8" s="1"/>
  <c r="AW6" i="4"/>
  <c r="G25" i="8" s="1"/>
  <c r="AU6" i="4"/>
  <c r="G24" i="8" s="1"/>
  <c r="AS6" i="4"/>
  <c r="G23" i="8" s="1"/>
  <c r="AQ6" i="4"/>
  <c r="G22" i="8" s="1"/>
  <c r="AO6" i="4"/>
  <c r="G21" i="8" s="1"/>
  <c r="AM6" i="4"/>
  <c r="G20" i="8" s="1"/>
  <c r="G19" i="8"/>
  <c r="AI6" i="4"/>
  <c r="G18" i="8" s="1"/>
  <c r="AG6" i="4"/>
  <c r="G17" i="8" s="1"/>
  <c r="BI3" i="4"/>
  <c r="D31" i="8" s="1"/>
  <c r="BG3" i="4"/>
  <c r="D30" i="8" s="1"/>
  <c r="BE3" i="4"/>
  <c r="D29" i="8" s="1"/>
  <c r="BC3" i="4"/>
  <c r="D28" i="8" s="1"/>
  <c r="BA3" i="4"/>
  <c r="D27" i="8" s="1"/>
  <c r="AY3" i="4"/>
  <c r="D26" i="8" s="1"/>
  <c r="AW3" i="4"/>
  <c r="D25" i="8" s="1"/>
  <c r="AU3" i="4"/>
  <c r="D24" i="8" s="1"/>
  <c r="AS3" i="4"/>
  <c r="D23" i="8" s="1"/>
  <c r="AQ3" i="4"/>
  <c r="D22" i="8" s="1"/>
  <c r="AO3" i="4"/>
  <c r="D21" i="8" s="1"/>
  <c r="AM3" i="4"/>
  <c r="D20" i="8" s="1"/>
  <c r="D19" i="8"/>
  <c r="AI3" i="4"/>
  <c r="D18" i="8" s="1"/>
  <c r="AG3" i="4"/>
  <c r="D17" i="8" s="1"/>
  <c r="B3" i="8" l="1"/>
  <c r="B4" i="8"/>
  <c r="B5" i="8"/>
  <c r="B6" i="8"/>
  <c r="B7" i="8"/>
  <c r="B8" i="8"/>
  <c r="B9" i="8"/>
  <c r="B10" i="8"/>
  <c r="B11" i="8"/>
  <c r="B12" i="8"/>
  <c r="B13" i="8"/>
  <c r="B14" i="8"/>
  <c r="B15" i="8"/>
  <c r="B16" i="8"/>
  <c r="B2" i="8"/>
  <c r="B16" i="7"/>
  <c r="B15" i="7"/>
  <c r="B14" i="7"/>
  <c r="B13" i="7"/>
  <c r="B12" i="7"/>
  <c r="B11" i="7"/>
  <c r="B10" i="7"/>
  <c r="B9" i="7"/>
  <c r="B8" i="7"/>
  <c r="B7" i="7"/>
  <c r="B6" i="7"/>
  <c r="B5" i="7"/>
  <c r="B4" i="7"/>
  <c r="A3" i="8"/>
  <c r="A4" i="8"/>
  <c r="A5" i="8"/>
  <c r="A6" i="8"/>
  <c r="A7" i="8"/>
  <c r="A8" i="8"/>
  <c r="A9" i="8"/>
  <c r="A10" i="8"/>
  <c r="A11" i="8"/>
  <c r="A12" i="8"/>
  <c r="A13" i="8"/>
  <c r="A14" i="8"/>
  <c r="A15" i="8"/>
  <c r="A16" i="8"/>
  <c r="A2" i="8"/>
  <c r="BW3" i="4"/>
  <c r="BN3" i="4"/>
  <c r="E3" i="4"/>
  <c r="D3" i="8" s="1"/>
  <c r="G3" i="4"/>
  <c r="D4" i="8" s="1"/>
  <c r="I3" i="4"/>
  <c r="D5" i="8" s="1"/>
  <c r="K3" i="4"/>
  <c r="D6" i="8" s="1"/>
  <c r="M3" i="4"/>
  <c r="D7" i="8" s="1"/>
  <c r="O3" i="4"/>
  <c r="D8" i="8" s="1"/>
  <c r="Q3" i="4"/>
  <c r="D9" i="8" s="1"/>
  <c r="S3" i="4"/>
  <c r="D10" i="8" s="1"/>
  <c r="U3" i="4"/>
  <c r="D11" i="8" s="1"/>
  <c r="W3" i="4"/>
  <c r="D12" i="8" s="1"/>
  <c r="Y3" i="4"/>
  <c r="D13" i="8" s="1"/>
  <c r="AA3" i="4"/>
  <c r="D14" i="8" s="1"/>
  <c r="AC3" i="4"/>
  <c r="D15" i="8" s="1"/>
  <c r="AE3" i="4"/>
  <c r="D16" i="8" s="1"/>
  <c r="E6" i="4"/>
  <c r="G3" i="8" s="1"/>
  <c r="G6" i="4"/>
  <c r="G4" i="8" s="1"/>
  <c r="I6" i="4"/>
  <c r="G5" i="8" s="1"/>
  <c r="K6" i="4"/>
  <c r="G6" i="8" s="1"/>
  <c r="M6" i="4"/>
  <c r="G7" i="8" s="1"/>
  <c r="O6" i="4"/>
  <c r="G8" i="8" s="1"/>
  <c r="Q6" i="4"/>
  <c r="G9" i="8" s="1"/>
  <c r="S6" i="4"/>
  <c r="G10" i="8" s="1"/>
  <c r="U6" i="4"/>
  <c r="G11" i="8" s="1"/>
  <c r="W6" i="4"/>
  <c r="G12" i="8" s="1"/>
  <c r="Y6" i="4"/>
  <c r="G13" i="8" s="1"/>
  <c r="AA6" i="4"/>
  <c r="G14" i="8" s="1"/>
  <c r="AC6" i="4"/>
  <c r="G15" i="8" s="1"/>
  <c r="AE6" i="4"/>
  <c r="G16" i="8" s="1"/>
  <c r="E7" i="4"/>
  <c r="H3" i="8" s="1"/>
  <c r="G7" i="4"/>
  <c r="H4" i="8" s="1"/>
  <c r="I7" i="4"/>
  <c r="H5" i="8" s="1"/>
  <c r="K7" i="4"/>
  <c r="H6" i="8" s="1"/>
  <c r="M7" i="4"/>
  <c r="H7" i="8" s="1"/>
  <c r="O7" i="4"/>
  <c r="H8" i="8" s="1"/>
  <c r="Q7" i="4"/>
  <c r="H9" i="8" s="1"/>
  <c r="S7" i="4"/>
  <c r="H10" i="8" s="1"/>
  <c r="U7" i="4"/>
  <c r="H11" i="8" s="1"/>
  <c r="W7" i="4"/>
  <c r="H12" i="8" s="1"/>
  <c r="Y7" i="4"/>
  <c r="H13" i="8" s="1"/>
  <c r="AA7" i="4"/>
  <c r="H14" i="8" s="1"/>
  <c r="AC7" i="4"/>
  <c r="H15" i="8" s="1"/>
  <c r="AE7" i="4"/>
  <c r="H16" i="8" s="1"/>
  <c r="E8" i="4"/>
  <c r="I3" i="8" s="1"/>
  <c r="G8" i="4"/>
  <c r="I4" i="8" s="1"/>
  <c r="I8" i="4"/>
  <c r="I5" i="8" s="1"/>
  <c r="K8" i="4"/>
  <c r="I6" i="8" s="1"/>
  <c r="M8" i="4"/>
  <c r="I7" i="8" s="1"/>
  <c r="O8" i="4"/>
  <c r="I8" i="8" s="1"/>
  <c r="Q8" i="4"/>
  <c r="I9" i="8" s="1"/>
  <c r="S8" i="4"/>
  <c r="I10" i="8" s="1"/>
  <c r="U8" i="4"/>
  <c r="I11" i="8" s="1"/>
  <c r="W8" i="4"/>
  <c r="I12" i="8" s="1"/>
  <c r="Y8" i="4"/>
  <c r="I13" i="8" s="1"/>
  <c r="AA8" i="4"/>
  <c r="I14" i="8" s="1"/>
  <c r="AC8" i="4"/>
  <c r="I15" i="8" s="1"/>
  <c r="AE8" i="4"/>
  <c r="I16" i="8" s="1"/>
  <c r="E9" i="4"/>
  <c r="J3" i="8" s="1"/>
  <c r="G9" i="4"/>
  <c r="J4" i="8" s="1"/>
  <c r="I9" i="4"/>
  <c r="J5" i="8" s="1"/>
  <c r="K9" i="4"/>
  <c r="J6" i="8" s="1"/>
  <c r="M9" i="4"/>
  <c r="J7" i="8" s="1"/>
  <c r="O9" i="4"/>
  <c r="J8" i="8" s="1"/>
  <c r="Q9" i="4"/>
  <c r="J9" i="8" s="1"/>
  <c r="S9" i="4"/>
  <c r="J10" i="8" s="1"/>
  <c r="U9" i="4"/>
  <c r="J11" i="8" s="1"/>
  <c r="W9" i="4"/>
  <c r="J12" i="8" s="1"/>
  <c r="Y9" i="4"/>
  <c r="J13" i="8" s="1"/>
  <c r="AA9" i="4"/>
  <c r="J14" i="8" s="1"/>
  <c r="AC9" i="4"/>
  <c r="J15" i="8" s="1"/>
  <c r="AE9" i="4"/>
  <c r="J16" i="8" s="1"/>
  <c r="E11" i="4"/>
  <c r="K3" i="8" s="1"/>
  <c r="G11" i="4"/>
  <c r="K4" i="8" s="1"/>
  <c r="I11" i="4"/>
  <c r="K5" i="8" s="1"/>
  <c r="K11" i="4"/>
  <c r="K6" i="8" s="1"/>
  <c r="M11" i="4"/>
  <c r="K7" i="8" s="1"/>
  <c r="O11" i="4"/>
  <c r="K8" i="8" s="1"/>
  <c r="Q11" i="4"/>
  <c r="K9" i="8" s="1"/>
  <c r="S11" i="4"/>
  <c r="K10" i="8" s="1"/>
  <c r="U11" i="4"/>
  <c r="K11" i="8" s="1"/>
  <c r="W11" i="4"/>
  <c r="K12" i="8" s="1"/>
  <c r="Y11" i="4"/>
  <c r="K13" i="8" s="1"/>
  <c r="AA11" i="4"/>
  <c r="K14" i="8" s="1"/>
  <c r="AC11" i="4"/>
  <c r="K15" i="8" s="1"/>
  <c r="AE11" i="4"/>
  <c r="K16" i="8" s="1"/>
  <c r="E12" i="4"/>
  <c r="L3" i="8" s="1"/>
  <c r="G12" i="4"/>
  <c r="L4" i="8" s="1"/>
  <c r="I12" i="4"/>
  <c r="L5" i="8" s="1"/>
  <c r="K12" i="4"/>
  <c r="L6" i="8" s="1"/>
  <c r="M12" i="4"/>
  <c r="L7" i="8" s="1"/>
  <c r="O12" i="4"/>
  <c r="L8" i="8" s="1"/>
  <c r="Q12" i="4"/>
  <c r="L9" i="8" s="1"/>
  <c r="S12" i="4"/>
  <c r="L10" i="8" s="1"/>
  <c r="U12" i="4"/>
  <c r="L11" i="8" s="1"/>
  <c r="W12" i="4"/>
  <c r="L12" i="8" s="1"/>
  <c r="Y12" i="4"/>
  <c r="L13" i="8" s="1"/>
  <c r="AA12" i="4"/>
  <c r="L14" i="8" s="1"/>
  <c r="AC12" i="4"/>
  <c r="L15" i="8" s="1"/>
  <c r="AE12" i="4"/>
  <c r="L16" i="8" s="1"/>
  <c r="E13" i="4"/>
  <c r="M3" i="8" s="1"/>
  <c r="G13" i="4"/>
  <c r="M4" i="8" s="1"/>
  <c r="I13" i="4"/>
  <c r="M5" i="8" s="1"/>
  <c r="K13" i="4"/>
  <c r="M6" i="8" s="1"/>
  <c r="M13" i="4"/>
  <c r="M7" i="8" s="1"/>
  <c r="O13" i="4"/>
  <c r="M8" i="8" s="1"/>
  <c r="Q13" i="4"/>
  <c r="M9" i="8" s="1"/>
  <c r="S13" i="4"/>
  <c r="M10" i="8" s="1"/>
  <c r="U13" i="4"/>
  <c r="M11" i="8" s="1"/>
  <c r="W13" i="4"/>
  <c r="M12" i="8" s="1"/>
  <c r="Y13" i="4"/>
  <c r="M13" i="8" s="1"/>
  <c r="AA13" i="4"/>
  <c r="M14" i="8" s="1"/>
  <c r="AC13" i="4"/>
  <c r="M15" i="8" s="1"/>
  <c r="AE13" i="4"/>
  <c r="M16" i="8" s="1"/>
  <c r="E14" i="4"/>
  <c r="N3" i="8" s="1"/>
  <c r="G14" i="4"/>
  <c r="N4" i="8" s="1"/>
  <c r="I14" i="4"/>
  <c r="N5" i="8" s="1"/>
  <c r="K14" i="4"/>
  <c r="N6" i="8" s="1"/>
  <c r="M14" i="4"/>
  <c r="N7" i="8" s="1"/>
  <c r="O14" i="4"/>
  <c r="N8" i="8" s="1"/>
  <c r="Q14" i="4"/>
  <c r="N9" i="8" s="1"/>
  <c r="S14" i="4"/>
  <c r="N10" i="8" s="1"/>
  <c r="U14" i="4"/>
  <c r="N11" i="8" s="1"/>
  <c r="W14" i="4"/>
  <c r="N12" i="8" s="1"/>
  <c r="Y14" i="4"/>
  <c r="N13" i="8" s="1"/>
  <c r="AA14" i="4"/>
  <c r="N14" i="8" s="1"/>
  <c r="AC14" i="4"/>
  <c r="N15" i="8" s="1"/>
  <c r="AE14" i="4"/>
  <c r="N16" i="8" s="1"/>
  <c r="O3" i="8"/>
  <c r="O4" i="8"/>
  <c r="O5" i="8"/>
  <c r="O6" i="8"/>
  <c r="O7" i="8"/>
  <c r="O8" i="8"/>
  <c r="O9" i="8"/>
  <c r="O10" i="8"/>
  <c r="O11" i="8"/>
  <c r="O12" i="8"/>
  <c r="O13" i="8"/>
  <c r="O14" i="8"/>
  <c r="O15" i="8"/>
  <c r="O16" i="8"/>
  <c r="E15" i="4"/>
  <c r="P3" i="8" s="1"/>
  <c r="G15" i="4"/>
  <c r="P4" i="8" s="1"/>
  <c r="I15" i="4"/>
  <c r="P5" i="8" s="1"/>
  <c r="K15" i="4"/>
  <c r="P6" i="8" s="1"/>
  <c r="M15" i="4"/>
  <c r="P7" i="8" s="1"/>
  <c r="O15" i="4"/>
  <c r="P8" i="8" s="1"/>
  <c r="Q15" i="4"/>
  <c r="P9" i="8" s="1"/>
  <c r="S15" i="4"/>
  <c r="P10" i="8" s="1"/>
  <c r="U15" i="4"/>
  <c r="P11" i="8" s="1"/>
  <c r="W15" i="4"/>
  <c r="P12" i="8" s="1"/>
  <c r="Y15" i="4"/>
  <c r="P13" i="8" s="1"/>
  <c r="AA15" i="4"/>
  <c r="P14" i="8" s="1"/>
  <c r="AC15" i="4"/>
  <c r="P15" i="8" s="1"/>
  <c r="AE15" i="4"/>
  <c r="P16" i="8" s="1"/>
  <c r="E16" i="4"/>
  <c r="Q3" i="8" s="1"/>
  <c r="G16" i="4"/>
  <c r="Q4" i="8" s="1"/>
  <c r="I16" i="4"/>
  <c r="Q5" i="8" s="1"/>
  <c r="K16" i="4"/>
  <c r="Q6" i="8" s="1"/>
  <c r="M16" i="4"/>
  <c r="Q7" i="8" s="1"/>
  <c r="O16" i="4"/>
  <c r="Q8" i="8" s="1"/>
  <c r="Q16" i="4"/>
  <c r="Q9" i="8" s="1"/>
  <c r="S16" i="4"/>
  <c r="Q10" i="8" s="1"/>
  <c r="U16" i="4"/>
  <c r="Q11" i="8" s="1"/>
  <c r="W16" i="4"/>
  <c r="Q12" i="8" s="1"/>
  <c r="Y16" i="4"/>
  <c r="Q13" i="8" s="1"/>
  <c r="AA16" i="4"/>
  <c r="Q14" i="8" s="1"/>
  <c r="AC16" i="4"/>
  <c r="Q15" i="8" s="1"/>
  <c r="AE16" i="4"/>
  <c r="Q16" i="8" s="1"/>
  <c r="R3" i="8"/>
  <c r="R4" i="8"/>
  <c r="R5" i="8"/>
  <c r="R6" i="8"/>
  <c r="R7" i="8"/>
  <c r="R8" i="8"/>
  <c r="R9" i="8"/>
  <c r="R10" i="8"/>
  <c r="R11" i="8"/>
  <c r="R12" i="8"/>
  <c r="R13" i="8"/>
  <c r="R14" i="8"/>
  <c r="R15" i="8"/>
  <c r="R16" i="8"/>
  <c r="E18" i="4"/>
  <c r="S3" i="8" s="1"/>
  <c r="G18" i="4"/>
  <c r="S4" i="8" s="1"/>
  <c r="I18" i="4"/>
  <c r="S5" i="8" s="1"/>
  <c r="K18" i="4"/>
  <c r="S6" i="8" s="1"/>
  <c r="M18" i="4"/>
  <c r="S7" i="8" s="1"/>
  <c r="O18" i="4"/>
  <c r="S8" i="8" s="1"/>
  <c r="Q18" i="4"/>
  <c r="S9" i="8" s="1"/>
  <c r="S18" i="4"/>
  <c r="S10" i="8" s="1"/>
  <c r="U18" i="4"/>
  <c r="S11" i="8" s="1"/>
  <c r="W18" i="4"/>
  <c r="S12" i="8" s="1"/>
  <c r="Y18" i="4"/>
  <c r="S13" i="8" s="1"/>
  <c r="AA18" i="4"/>
  <c r="S14" i="8" s="1"/>
  <c r="AC18" i="4"/>
  <c r="S15" i="8" s="1"/>
  <c r="AE18" i="4"/>
  <c r="S16" i="8" s="1"/>
  <c r="E19" i="4"/>
  <c r="T3" i="8" s="1"/>
  <c r="G19" i="4"/>
  <c r="T4" i="8" s="1"/>
  <c r="I19" i="4"/>
  <c r="T5" i="8" s="1"/>
  <c r="K19" i="4"/>
  <c r="T6" i="8" s="1"/>
  <c r="M19" i="4"/>
  <c r="T7" i="8" s="1"/>
  <c r="O19" i="4"/>
  <c r="T8" i="8" s="1"/>
  <c r="Q19" i="4"/>
  <c r="T9" i="8" s="1"/>
  <c r="S19" i="4"/>
  <c r="T10" i="8" s="1"/>
  <c r="U19" i="4"/>
  <c r="T11" i="8" s="1"/>
  <c r="W19" i="4"/>
  <c r="T12" i="8" s="1"/>
  <c r="Y19" i="4"/>
  <c r="T13" i="8" s="1"/>
  <c r="AA19" i="4"/>
  <c r="T14" i="8" s="1"/>
  <c r="AC19" i="4"/>
  <c r="T15" i="8" s="1"/>
  <c r="AE19" i="4"/>
  <c r="T16" i="8" s="1"/>
  <c r="U3" i="8"/>
  <c r="U4" i="8"/>
  <c r="U5" i="8"/>
  <c r="U6" i="8"/>
  <c r="U7" i="8"/>
  <c r="U8" i="8"/>
  <c r="U9" i="8"/>
  <c r="U10" i="8"/>
  <c r="U11" i="8"/>
  <c r="U12" i="8"/>
  <c r="U13" i="8"/>
  <c r="U14" i="8"/>
  <c r="U15" i="8"/>
  <c r="U16" i="8"/>
  <c r="E20" i="4"/>
  <c r="V3" i="8" s="1"/>
  <c r="G20" i="4"/>
  <c r="V4" i="8" s="1"/>
  <c r="I20" i="4"/>
  <c r="V5" i="8" s="1"/>
  <c r="K20" i="4"/>
  <c r="V6" i="8" s="1"/>
  <c r="M20" i="4"/>
  <c r="V7" i="8" s="1"/>
  <c r="O20" i="4"/>
  <c r="V8" i="8" s="1"/>
  <c r="Q20" i="4"/>
  <c r="V9" i="8" s="1"/>
  <c r="S20" i="4"/>
  <c r="V10" i="8" s="1"/>
  <c r="U20" i="4"/>
  <c r="V11" i="8" s="1"/>
  <c r="W20" i="4"/>
  <c r="V12" i="8" s="1"/>
  <c r="Y20" i="4"/>
  <c r="V13" i="8" s="1"/>
  <c r="AA20" i="4"/>
  <c r="V14" i="8" s="1"/>
  <c r="AC20" i="4"/>
  <c r="V15" i="8" s="1"/>
  <c r="AE20" i="4"/>
  <c r="V16" i="8" s="1"/>
  <c r="E21" i="4"/>
  <c r="W3" i="8" s="1"/>
  <c r="G21" i="4"/>
  <c r="W4" i="8" s="1"/>
  <c r="I21" i="4"/>
  <c r="W5" i="8" s="1"/>
  <c r="K21" i="4"/>
  <c r="W6" i="8" s="1"/>
  <c r="M21" i="4"/>
  <c r="W7" i="8" s="1"/>
  <c r="O21" i="4"/>
  <c r="W8" i="8" s="1"/>
  <c r="Q21" i="4"/>
  <c r="W9" i="8" s="1"/>
  <c r="S21" i="4"/>
  <c r="W10" i="8" s="1"/>
  <c r="U21" i="4"/>
  <c r="W11" i="8" s="1"/>
  <c r="W21" i="4"/>
  <c r="W12" i="8" s="1"/>
  <c r="Y21" i="4"/>
  <c r="W13" i="8" s="1"/>
  <c r="AA21" i="4"/>
  <c r="W14" i="8" s="1"/>
  <c r="AC21" i="4"/>
  <c r="W15" i="8" s="1"/>
  <c r="AE21" i="4"/>
  <c r="W16" i="8" s="1"/>
  <c r="X3" i="8"/>
  <c r="X4" i="8"/>
  <c r="X5" i="8"/>
  <c r="X6" i="8"/>
  <c r="X7" i="8"/>
  <c r="X8" i="8"/>
  <c r="X9" i="8"/>
  <c r="X10" i="8"/>
  <c r="X11" i="8"/>
  <c r="X12" i="8"/>
  <c r="X13" i="8"/>
  <c r="X14" i="8"/>
  <c r="X15" i="8"/>
  <c r="X16" i="8"/>
  <c r="E23" i="4"/>
  <c r="Y3" i="8" s="1"/>
  <c r="G23" i="4"/>
  <c r="Y4" i="8" s="1"/>
  <c r="I23" i="4"/>
  <c r="Y5" i="8" s="1"/>
  <c r="K23" i="4"/>
  <c r="Y6" i="8" s="1"/>
  <c r="M23" i="4"/>
  <c r="Y7" i="8" s="1"/>
  <c r="O23" i="4"/>
  <c r="Y8" i="8" s="1"/>
  <c r="Q23" i="4"/>
  <c r="Y9" i="8" s="1"/>
  <c r="S23" i="4"/>
  <c r="Y10" i="8" s="1"/>
  <c r="U23" i="4"/>
  <c r="Y11" i="8" s="1"/>
  <c r="W23" i="4"/>
  <c r="Y12" i="8" s="1"/>
  <c r="Y23" i="4"/>
  <c r="Y13" i="8" s="1"/>
  <c r="AA23" i="4"/>
  <c r="Y14" i="8" s="1"/>
  <c r="AC23" i="4"/>
  <c r="Y15" i="8" s="1"/>
  <c r="AE23" i="4"/>
  <c r="Y16" i="8" s="1"/>
  <c r="E24" i="4"/>
  <c r="Z3" i="8" s="1"/>
  <c r="G24" i="4"/>
  <c r="Z4" i="8" s="1"/>
  <c r="I24" i="4"/>
  <c r="Z5" i="8" s="1"/>
  <c r="K24" i="4"/>
  <c r="Z6" i="8" s="1"/>
  <c r="M24" i="4"/>
  <c r="Z7" i="8" s="1"/>
  <c r="O24" i="4"/>
  <c r="Z8" i="8" s="1"/>
  <c r="Q24" i="4"/>
  <c r="Z9" i="8" s="1"/>
  <c r="S24" i="4"/>
  <c r="Z10" i="8" s="1"/>
  <c r="U24" i="4"/>
  <c r="Z11" i="8" s="1"/>
  <c r="W24" i="4"/>
  <c r="Z12" i="8" s="1"/>
  <c r="Y24" i="4"/>
  <c r="Z13" i="8" s="1"/>
  <c r="AA24" i="4"/>
  <c r="Z14" i="8" s="1"/>
  <c r="AC24" i="4"/>
  <c r="Z15" i="8" s="1"/>
  <c r="AE24" i="4"/>
  <c r="Z16" i="8" s="1"/>
  <c r="E25" i="4"/>
  <c r="AB3" i="8" s="1"/>
  <c r="G25" i="4"/>
  <c r="AB4" i="8" s="1"/>
  <c r="I25" i="4"/>
  <c r="AB5" i="8" s="1"/>
  <c r="AB6" i="8"/>
  <c r="M25" i="4"/>
  <c r="AB7" i="8" s="1"/>
  <c r="O25" i="4"/>
  <c r="AB8" i="8" s="1"/>
  <c r="Q25" i="4"/>
  <c r="AB9" i="8" s="1"/>
  <c r="S25" i="4"/>
  <c r="AB10" i="8" s="1"/>
  <c r="U25" i="4"/>
  <c r="AB11" i="8" s="1"/>
  <c r="W25" i="4"/>
  <c r="AB12" i="8" s="1"/>
  <c r="Y25" i="4"/>
  <c r="AB13" i="8" s="1"/>
  <c r="AA25" i="4"/>
  <c r="AB14" i="8" s="1"/>
  <c r="AC25" i="4"/>
  <c r="AB15" i="8" s="1"/>
  <c r="AE25" i="4"/>
  <c r="AB16" i="8" s="1"/>
  <c r="E26" i="4"/>
  <c r="AC3" i="8" s="1"/>
  <c r="G26" i="4"/>
  <c r="AC4" i="8" s="1"/>
  <c r="I26" i="4"/>
  <c r="AC5" i="8" s="1"/>
  <c r="K26" i="4"/>
  <c r="AC6" i="8" s="1"/>
  <c r="M26" i="4"/>
  <c r="AC7" i="8" s="1"/>
  <c r="O26" i="4"/>
  <c r="AC8" i="8" s="1"/>
  <c r="Q26" i="4"/>
  <c r="AC9" i="8" s="1"/>
  <c r="S26" i="4"/>
  <c r="AC10" i="8" s="1"/>
  <c r="U26" i="4"/>
  <c r="AC11" i="8" s="1"/>
  <c r="W26" i="4"/>
  <c r="AC12" i="8" s="1"/>
  <c r="Y26" i="4"/>
  <c r="AC13" i="8" s="1"/>
  <c r="AA26" i="4"/>
  <c r="AC14" i="8" s="1"/>
  <c r="AC26" i="4"/>
  <c r="AC15" i="8" s="1"/>
  <c r="AE26" i="4"/>
  <c r="AC16" i="8" s="1"/>
  <c r="AD3" i="8"/>
  <c r="AD4" i="8"/>
  <c r="AD5" i="8"/>
  <c r="AD6" i="8"/>
  <c r="AD7" i="8"/>
  <c r="AD8" i="8"/>
  <c r="AD9" i="8"/>
  <c r="AD10" i="8"/>
  <c r="AD11" i="8"/>
  <c r="AD12" i="8"/>
  <c r="AD13" i="8"/>
  <c r="AD14" i="8"/>
  <c r="AD15" i="8"/>
  <c r="AD16" i="8"/>
  <c r="E28" i="4"/>
  <c r="AE3" i="8" s="1"/>
  <c r="G28" i="4"/>
  <c r="AE4" i="8" s="1"/>
  <c r="I28" i="4"/>
  <c r="AE5" i="8" s="1"/>
  <c r="K28" i="4"/>
  <c r="AE6" i="8" s="1"/>
  <c r="M28" i="4"/>
  <c r="AE7" i="8" s="1"/>
  <c r="O28" i="4"/>
  <c r="AE8" i="8" s="1"/>
  <c r="Q28" i="4"/>
  <c r="AE9" i="8" s="1"/>
  <c r="S28" i="4"/>
  <c r="AE10" i="8" s="1"/>
  <c r="U28" i="4"/>
  <c r="AE11" i="8" s="1"/>
  <c r="W28" i="4"/>
  <c r="AE12" i="8" s="1"/>
  <c r="Y28" i="4"/>
  <c r="AE13" i="8" s="1"/>
  <c r="AA28" i="4"/>
  <c r="AE14" i="8" s="1"/>
  <c r="AC28" i="4"/>
  <c r="AE15" i="8" s="1"/>
  <c r="AE28" i="4"/>
  <c r="AE16" i="8" s="1"/>
  <c r="E29" i="4"/>
  <c r="AF3" i="8" s="1"/>
  <c r="G29" i="4"/>
  <c r="AF4" i="8" s="1"/>
  <c r="I29" i="4"/>
  <c r="AF5" i="8" s="1"/>
  <c r="K29" i="4"/>
  <c r="AF6" i="8" s="1"/>
  <c r="M29" i="4"/>
  <c r="AF7" i="8" s="1"/>
  <c r="O29" i="4"/>
  <c r="AF8" i="8" s="1"/>
  <c r="Q29" i="4"/>
  <c r="AF9" i="8" s="1"/>
  <c r="S29" i="4"/>
  <c r="AF10" i="8" s="1"/>
  <c r="U29" i="4"/>
  <c r="AF11" i="8" s="1"/>
  <c r="W29" i="4"/>
  <c r="AF12" i="8" s="1"/>
  <c r="Y29" i="4"/>
  <c r="AF13" i="8" s="1"/>
  <c r="AA29" i="4"/>
  <c r="AF14" i="8" s="1"/>
  <c r="AC29" i="4"/>
  <c r="AF15" i="8" s="1"/>
  <c r="AE29" i="4"/>
  <c r="AF16" i="8" s="1"/>
  <c r="AG3" i="8"/>
  <c r="AG4" i="8"/>
  <c r="AG5" i="8"/>
  <c r="AG6" i="8"/>
  <c r="AG7" i="8"/>
  <c r="AG8" i="8"/>
  <c r="AG9" i="8"/>
  <c r="AG10" i="8"/>
  <c r="AG11" i="8"/>
  <c r="AG12" i="8"/>
  <c r="AG13" i="8"/>
  <c r="AG14" i="8"/>
  <c r="AG15" i="8"/>
  <c r="AG16" i="8"/>
  <c r="E30" i="4"/>
  <c r="AH3" i="8" s="1"/>
  <c r="AH4" i="8"/>
  <c r="I30" i="4"/>
  <c r="AH5" i="8" s="1"/>
  <c r="K30" i="4"/>
  <c r="AH6" i="8" s="1"/>
  <c r="M30" i="4"/>
  <c r="AH7" i="8" s="1"/>
  <c r="O30" i="4"/>
  <c r="AH8" i="8" s="1"/>
  <c r="Q30" i="4"/>
  <c r="AH9" i="8" s="1"/>
  <c r="S30" i="4"/>
  <c r="AH10" i="8" s="1"/>
  <c r="U30" i="4"/>
  <c r="AH11" i="8" s="1"/>
  <c r="W30" i="4"/>
  <c r="AH12" i="8" s="1"/>
  <c r="Y30" i="4"/>
  <c r="AH13" i="8" s="1"/>
  <c r="AA30" i="4"/>
  <c r="AH14" i="8" s="1"/>
  <c r="AC30" i="4"/>
  <c r="AH15" i="8" s="1"/>
  <c r="AE30" i="4"/>
  <c r="AH16" i="8" s="1"/>
  <c r="E31" i="4"/>
  <c r="AI3" i="8" s="1"/>
  <c r="AI4" i="8"/>
  <c r="I31" i="4"/>
  <c r="AI5" i="8" s="1"/>
  <c r="K31" i="4"/>
  <c r="AI6" i="8" s="1"/>
  <c r="M31" i="4"/>
  <c r="AI7" i="8" s="1"/>
  <c r="O31" i="4"/>
  <c r="AI8" i="8" s="1"/>
  <c r="Q31" i="4"/>
  <c r="AI9" i="8" s="1"/>
  <c r="S31" i="4"/>
  <c r="AI10" i="8" s="1"/>
  <c r="U31" i="4"/>
  <c r="AI11" i="8" s="1"/>
  <c r="W31" i="4"/>
  <c r="AI12" i="8" s="1"/>
  <c r="Y31" i="4"/>
  <c r="AI13" i="8" s="1"/>
  <c r="AA31" i="4"/>
  <c r="AI14" i="8" s="1"/>
  <c r="AC31" i="4"/>
  <c r="AI15" i="8" s="1"/>
  <c r="AE31" i="4"/>
  <c r="AI16" i="8" s="1"/>
  <c r="AJ3" i="8"/>
  <c r="AJ4" i="8"/>
  <c r="AJ5" i="8"/>
  <c r="AJ6" i="8"/>
  <c r="AJ7" i="8"/>
  <c r="AJ8" i="8"/>
  <c r="AJ9" i="8"/>
  <c r="AJ10" i="8"/>
  <c r="AJ11" i="8"/>
  <c r="AJ12" i="8"/>
  <c r="AJ13" i="8"/>
  <c r="AJ14" i="8"/>
  <c r="AJ15" i="8"/>
  <c r="AJ16" i="8"/>
  <c r="E33" i="4"/>
  <c r="AK3" i="8" s="1"/>
  <c r="G33" i="4"/>
  <c r="AK4" i="8" s="1"/>
  <c r="I33" i="4"/>
  <c r="AK5" i="8" s="1"/>
  <c r="K33" i="4"/>
  <c r="AK6" i="8" s="1"/>
  <c r="M33" i="4"/>
  <c r="AK7" i="8" s="1"/>
  <c r="O33" i="4"/>
  <c r="AK8" i="8" s="1"/>
  <c r="Q33" i="4"/>
  <c r="AK9" i="8" s="1"/>
  <c r="AK10" i="8"/>
  <c r="U33" i="4"/>
  <c r="AK11" i="8" s="1"/>
  <c r="W33" i="4"/>
  <c r="AK12" i="8" s="1"/>
  <c r="Y33" i="4"/>
  <c r="AK13" i="8" s="1"/>
  <c r="AA33" i="4"/>
  <c r="AK14" i="8" s="1"/>
  <c r="AC33" i="4"/>
  <c r="AK15" i="8" s="1"/>
  <c r="AE33" i="4"/>
  <c r="AK16" i="8" s="1"/>
  <c r="E34" i="4"/>
  <c r="AL3" i="8" s="1"/>
  <c r="G34" i="4"/>
  <c r="AL4" i="8" s="1"/>
  <c r="I34" i="4"/>
  <c r="AL5" i="8" s="1"/>
  <c r="K34" i="4"/>
  <c r="AL6" i="8" s="1"/>
  <c r="M34" i="4"/>
  <c r="AL7" i="8" s="1"/>
  <c r="O34" i="4"/>
  <c r="AL8" i="8" s="1"/>
  <c r="Q34" i="4"/>
  <c r="AL9" i="8" s="1"/>
  <c r="AL10" i="8"/>
  <c r="U34" i="4"/>
  <c r="AL11" i="8" s="1"/>
  <c r="W34" i="4"/>
  <c r="AL12" i="8" s="1"/>
  <c r="Y34" i="4"/>
  <c r="AL13" i="8" s="1"/>
  <c r="AA34" i="4"/>
  <c r="AL14" i="8" s="1"/>
  <c r="AC34" i="4"/>
  <c r="AL15" i="8" s="1"/>
  <c r="AE34" i="4"/>
  <c r="AL16" i="8" s="1"/>
  <c r="AM3" i="8"/>
  <c r="AM4" i="8"/>
  <c r="AM5" i="8"/>
  <c r="AM6" i="8"/>
  <c r="AM7" i="8"/>
  <c r="AM8" i="8"/>
  <c r="AM9" i="8"/>
  <c r="AM10" i="8"/>
  <c r="AM11" i="8"/>
  <c r="AM12" i="8"/>
  <c r="AM13" i="8"/>
  <c r="AM14" i="8"/>
  <c r="AM15" i="8"/>
  <c r="AM16" i="8"/>
  <c r="E35" i="4"/>
  <c r="AN3" i="8" s="1"/>
  <c r="G35" i="4"/>
  <c r="AN4" i="8" s="1"/>
  <c r="I35" i="4"/>
  <c r="AN5" i="8" s="1"/>
  <c r="K35" i="4"/>
  <c r="AN6" i="8" s="1"/>
  <c r="M35" i="4"/>
  <c r="AN7" i="8" s="1"/>
  <c r="O35" i="4"/>
  <c r="AN8" i="8" s="1"/>
  <c r="Q35" i="4"/>
  <c r="AN9" i="8" s="1"/>
  <c r="S35" i="4"/>
  <c r="AN10" i="8" s="1"/>
  <c r="U35" i="4"/>
  <c r="AN11" i="8" s="1"/>
  <c r="W35" i="4"/>
  <c r="AN12" i="8" s="1"/>
  <c r="Y35" i="4"/>
  <c r="AN13" i="8" s="1"/>
  <c r="AA35" i="4"/>
  <c r="AN14" i="8" s="1"/>
  <c r="AC35" i="4"/>
  <c r="AN15" i="8" s="1"/>
  <c r="AE35" i="4"/>
  <c r="AN16" i="8" s="1"/>
  <c r="E36" i="4"/>
  <c r="AO3" i="8" s="1"/>
  <c r="G36" i="4"/>
  <c r="AO4" i="8" s="1"/>
  <c r="I36" i="4"/>
  <c r="AO5" i="8" s="1"/>
  <c r="K36" i="4"/>
  <c r="AO6" i="8" s="1"/>
  <c r="M36" i="4"/>
  <c r="AO7" i="8" s="1"/>
  <c r="O36" i="4"/>
  <c r="AO8" i="8" s="1"/>
  <c r="Q36" i="4"/>
  <c r="AO9" i="8" s="1"/>
  <c r="S36" i="4"/>
  <c r="AO10" i="8" s="1"/>
  <c r="U36" i="4"/>
  <c r="AO11" i="8" s="1"/>
  <c r="W36" i="4"/>
  <c r="AO12" i="8" s="1"/>
  <c r="Y36" i="4"/>
  <c r="AO13" i="8" s="1"/>
  <c r="AA36" i="4"/>
  <c r="AO14" i="8" s="1"/>
  <c r="AC36" i="4"/>
  <c r="AO15" i="8" s="1"/>
  <c r="AE36" i="4"/>
  <c r="AO16" i="8" s="1"/>
  <c r="C36" i="4"/>
  <c r="C35" i="4"/>
  <c r="C34" i="4"/>
  <c r="C33" i="4"/>
  <c r="C31" i="4"/>
  <c r="C30" i="4"/>
  <c r="C29" i="4"/>
  <c r="C28" i="4"/>
  <c r="C26" i="4"/>
  <c r="C25" i="4"/>
  <c r="C24" i="4"/>
  <c r="C23" i="4"/>
  <c r="C21" i="4"/>
  <c r="C20" i="4"/>
  <c r="C19" i="4"/>
  <c r="C18" i="4"/>
  <c r="C16" i="4"/>
  <c r="C15" i="4"/>
  <c r="C14" i="4"/>
  <c r="C13" i="4"/>
  <c r="C12" i="4"/>
  <c r="C11" i="4"/>
  <c r="C9" i="4"/>
  <c r="C8" i="4"/>
  <c r="C7" i="4"/>
  <c r="C6" i="4"/>
  <c r="C3" i="4"/>
  <c r="D2" i="8" s="1"/>
  <c r="BK32" i="4"/>
  <c r="BK27" i="4"/>
  <c r="BK22" i="4"/>
  <c r="BK17" i="4"/>
  <c r="BK10" i="4"/>
  <c r="BK4" i="4"/>
  <c r="BK5" i="4"/>
  <c r="BK6" i="4"/>
  <c r="BK7" i="4"/>
  <c r="BK8" i="4"/>
  <c r="BK9" i="4"/>
  <c r="BK11" i="4"/>
  <c r="BK12" i="4"/>
  <c r="BK13" i="4"/>
  <c r="BK14" i="4"/>
  <c r="BK15" i="4"/>
  <c r="BK16" i="4"/>
  <c r="BK18" i="4"/>
  <c r="BK19" i="4"/>
  <c r="BK20" i="4"/>
  <c r="BK21" i="4"/>
  <c r="BK23" i="4"/>
  <c r="BK24" i="4"/>
  <c r="BK25" i="4"/>
  <c r="BK26" i="4"/>
  <c r="BK28" i="4"/>
  <c r="BK29" i="4"/>
  <c r="BK30" i="4"/>
  <c r="BK31" i="4"/>
  <c r="BK33" i="4"/>
  <c r="BK34" i="4"/>
  <c r="BK35" i="4"/>
  <c r="BK36" i="4"/>
  <c r="BK3" i="4"/>
  <c r="BR8" i="4" l="1"/>
  <c r="BP6" i="4"/>
  <c r="BQ6" i="4" s="1"/>
  <c r="BR13" i="4"/>
  <c r="BT7" i="4"/>
  <c r="BT12" i="4"/>
  <c r="BP16" i="4"/>
  <c r="BQ16" i="4" s="1"/>
  <c r="BV21" i="4"/>
  <c r="BT14" i="4"/>
  <c r="BT19" i="4"/>
  <c r="BV24" i="4"/>
  <c r="BP29" i="4"/>
  <c r="BQ29" i="4" s="1"/>
  <c r="BP34" i="4"/>
  <c r="BQ34" i="4" s="1"/>
  <c r="BV28" i="4"/>
  <c r="BR33" i="4"/>
  <c r="BT15" i="4"/>
  <c r="BP20" i="4"/>
  <c r="BQ20" i="4" s="1"/>
  <c r="BT35" i="4"/>
  <c r="BV36" i="4"/>
  <c r="BR34" i="4"/>
  <c r="BV23" i="4"/>
  <c r="BV25" i="4"/>
  <c r="BV26" i="4"/>
  <c r="BT13" i="4"/>
  <c r="BT36" i="4"/>
  <c r="BT8" i="4"/>
  <c r="BT16" i="4"/>
  <c r="BV14" i="4"/>
  <c r="BV34" i="4"/>
  <c r="BR19" i="4"/>
  <c r="BP26" i="4"/>
  <c r="BQ26" i="4" s="1"/>
  <c r="BP23" i="4"/>
  <c r="BQ23" i="4" s="1"/>
  <c r="AH2" i="8"/>
  <c r="BX30" i="4"/>
  <c r="K2" i="8"/>
  <c r="BX11" i="4"/>
  <c r="S2" i="8"/>
  <c r="BV18" i="4"/>
  <c r="BX18" i="4"/>
  <c r="AA2" i="8"/>
  <c r="AI2" i="8"/>
  <c r="BX31" i="4"/>
  <c r="BV31" i="4"/>
  <c r="BR6" i="4"/>
  <c r="BT23" i="4"/>
  <c r="BR21" i="4"/>
  <c r="BT34" i="4"/>
  <c r="BT26" i="4"/>
  <c r="BV15" i="4"/>
  <c r="BP35" i="4"/>
  <c r="BQ35" i="4" s="1"/>
  <c r="BT24" i="4"/>
  <c r="BR28" i="4"/>
  <c r="J2" i="8"/>
  <c r="BR9" i="4"/>
  <c r="BX9" i="4"/>
  <c r="T2" i="8"/>
  <c r="BX19" i="4"/>
  <c r="AB2" i="8"/>
  <c r="BX25" i="4"/>
  <c r="AJ2" i="8"/>
  <c r="BR11" i="4"/>
  <c r="BR15" i="4"/>
  <c r="BP24" i="4"/>
  <c r="BQ24" i="4" s="1"/>
  <c r="BR24" i="4"/>
  <c r="BT21" i="4"/>
  <c r="BP36" i="4"/>
  <c r="BQ36" i="4" s="1"/>
  <c r="BV8" i="4"/>
  <c r="BP25" i="4"/>
  <c r="BQ25" i="4" s="1"/>
  <c r="L2" i="8"/>
  <c r="BX12" i="4"/>
  <c r="E2" i="8"/>
  <c r="M2" i="8"/>
  <c r="BX13" i="4"/>
  <c r="U2" i="8"/>
  <c r="AC2" i="8"/>
  <c r="BX26" i="4"/>
  <c r="AK2" i="8"/>
  <c r="BX33" i="4"/>
  <c r="BR18" i="4"/>
  <c r="BT6" i="4"/>
  <c r="BT25" i="4"/>
  <c r="BR35" i="4"/>
  <c r="BR36" i="4"/>
  <c r="BP31" i="4"/>
  <c r="BQ31" i="4" s="1"/>
  <c r="BV19" i="4"/>
  <c r="R2" i="8"/>
  <c r="F2" i="8"/>
  <c r="V2" i="8"/>
  <c r="BX20" i="4"/>
  <c r="AD2" i="8"/>
  <c r="AL2" i="8"/>
  <c r="BX34" i="4"/>
  <c r="BR20" i="4"/>
  <c r="BR7" i="4"/>
  <c r="BP19" i="4"/>
  <c r="BQ19" i="4" s="1"/>
  <c r="BR26" i="4"/>
  <c r="BP8" i="4"/>
  <c r="BQ8" i="4" s="1"/>
  <c r="BV6" i="4"/>
  <c r="BR16" i="4"/>
  <c r="BV29" i="4"/>
  <c r="BR30" i="4"/>
  <c r="BT30" i="4"/>
  <c r="BP12" i="4"/>
  <c r="BQ12" i="4" s="1"/>
  <c r="N2" i="8"/>
  <c r="BX14" i="4"/>
  <c r="G2" i="8"/>
  <c r="BX6" i="4"/>
  <c r="O2" i="8"/>
  <c r="W2" i="8"/>
  <c r="BX21" i="4"/>
  <c r="AE2" i="8"/>
  <c r="BP28" i="4"/>
  <c r="BQ28" i="4" s="1"/>
  <c r="BX28" i="4"/>
  <c r="AM2" i="8"/>
  <c r="BR23" i="4"/>
  <c r="BT28" i="4"/>
  <c r="BV9" i="4"/>
  <c r="BV30" i="4"/>
  <c r="BP13" i="4"/>
  <c r="BQ13" i="4" s="1"/>
  <c r="BT29" i="4"/>
  <c r="BV20" i="4"/>
  <c r="BR14" i="4"/>
  <c r="BP18" i="4"/>
  <c r="BQ18" i="4" s="1"/>
  <c r="H2" i="7"/>
  <c r="P2" i="8"/>
  <c r="BX15" i="4"/>
  <c r="X2" i="8"/>
  <c r="AF2" i="8"/>
  <c r="BX29" i="4"/>
  <c r="AN2" i="8"/>
  <c r="BX35" i="4"/>
  <c r="BR25" i="4"/>
  <c r="BR29" i="4"/>
  <c r="BT11" i="4"/>
  <c r="BT20" i="4"/>
  <c r="BV33" i="4"/>
  <c r="BP9" i="4"/>
  <c r="BQ9" i="4" s="1"/>
  <c r="BP11" i="4"/>
  <c r="BQ11" i="4" s="1"/>
  <c r="BT33" i="4"/>
  <c r="BP15" i="4"/>
  <c r="BQ15" i="4" s="1"/>
  <c r="Z2" i="8"/>
  <c r="BX24" i="4"/>
  <c r="H2" i="8"/>
  <c r="BX7" i="4"/>
  <c r="I2" i="8"/>
  <c r="BX8" i="4"/>
  <c r="Q2" i="8"/>
  <c r="BX16" i="4"/>
  <c r="Y2" i="8"/>
  <c r="BX23" i="4"/>
  <c r="AG2" i="8"/>
  <c r="AO2" i="8"/>
  <c r="BX36" i="4"/>
  <c r="BP14" i="4"/>
  <c r="BQ14" i="4" s="1"/>
  <c r="BR31" i="4"/>
  <c r="BR12" i="4"/>
  <c r="BP21" i="4"/>
  <c r="BQ21" i="4" s="1"/>
  <c r="BV35" i="4"/>
  <c r="BT18" i="4"/>
  <c r="BT31" i="4"/>
  <c r="BV11" i="4"/>
  <c r="BP33" i="4"/>
  <c r="BQ33" i="4" s="1"/>
  <c r="BV7" i="4"/>
  <c r="BP30" i="4"/>
  <c r="BQ30" i="4" s="1"/>
  <c r="BV12" i="4"/>
  <c r="BT9" i="4"/>
  <c r="BV13" i="4"/>
  <c r="BP7" i="4"/>
  <c r="BQ7" i="4" s="1"/>
  <c r="BV16" i="4"/>
  <c r="BT3" i="4"/>
  <c r="BX3" i="4"/>
  <c r="BR3" i="4"/>
  <c r="BP3" i="4"/>
  <c r="BQ3" i="4" s="1"/>
  <c r="BV3" i="4"/>
</calcChain>
</file>

<file path=xl/sharedStrings.xml><?xml version="1.0" encoding="utf-8"?>
<sst xmlns="http://schemas.openxmlformats.org/spreadsheetml/2006/main" count="338" uniqueCount="146">
  <si>
    <t>MEAN</t>
  </si>
  <si>
    <t>SD</t>
  </si>
  <si>
    <t>N</t>
  </si>
  <si>
    <t>pt</t>
  </si>
  <si>
    <t>–</t>
  </si>
  <si>
    <t>µm</t>
  </si>
  <si>
    <t>Holotype</t>
  </si>
  <si>
    <t>CHARACTER</t>
  </si>
  <si>
    <t>RANGE</t>
  </si>
  <si>
    <t>SPECIMEN</t>
  </si>
  <si>
    <t>Body length</t>
  </si>
  <si>
    <t xml:space="preserve">     Buccal tube length</t>
  </si>
  <si>
    <t xml:space="preserve">     Stylet support insertion point</t>
  </si>
  <si>
    <t xml:space="preserve">     Buccal tube external width</t>
  </si>
  <si>
    <t xml:space="preserve">     Buccal tube internal width</t>
  </si>
  <si>
    <t xml:space="preserve">     Ventral lamina length</t>
  </si>
  <si>
    <t xml:space="preserve">     Macroplacoid 1</t>
  </si>
  <si>
    <t xml:space="preserve">     Macroplacoid 2</t>
  </si>
  <si>
    <t xml:space="preserve">     Macroplacoid 3</t>
  </si>
  <si>
    <t xml:space="preserve">     Microplacoid</t>
  </si>
  <si>
    <t xml:space="preserve">     Macroplacoid row</t>
  </si>
  <si>
    <t xml:space="preserve">     Placoid row</t>
  </si>
  <si>
    <t>Claw 1 lengths</t>
  </si>
  <si>
    <t xml:space="preserve">     External primary branch</t>
  </si>
  <si>
    <t xml:space="preserve">     External secondary branch</t>
  </si>
  <si>
    <t xml:space="preserve">     Internal primary branch</t>
  </si>
  <si>
    <t xml:space="preserve">     Internal secondary branch</t>
  </si>
  <si>
    <t>Claw 2 lengths</t>
  </si>
  <si>
    <t>Claw 3 lengths</t>
  </si>
  <si>
    <t>Claw 4 lengths</t>
  </si>
  <si>
    <t xml:space="preserve">     Anterior primary branch</t>
  </si>
  <si>
    <t xml:space="preserve">     Anterior secondary branch</t>
  </si>
  <si>
    <t xml:space="preserve">     Posterior primary branch</t>
  </si>
  <si>
    <t xml:space="preserve">     Posterior secondary branch</t>
  </si>
  <si>
    <t>Buccopharyngeal tube</t>
  </si>
  <si>
    <t>Placoid lengths</t>
  </si>
  <si>
    <t>INSTRUCTIONS and TERMS OF USE</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</si>
  <si>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</si>
  <si>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</si>
  <si>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</si>
  <si>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</si>
  <si>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Individual</t>
  </si>
  <si>
    <t>Buccal tube length</t>
  </si>
  <si>
    <t>Stylet support insertion point</t>
  </si>
  <si>
    <t>Pharyngeal tube length</t>
  </si>
  <si>
    <t>Buccopharyngeal tube length</t>
  </si>
  <si>
    <t>Buccal/pharyngeal tube length ratio</t>
  </si>
  <si>
    <t>Buccal tube external width</t>
  </si>
  <si>
    <t>Buccal tube internal width</t>
  </si>
  <si>
    <t>Ventral lamina length</t>
  </si>
  <si>
    <t>Macroplacoid 1</t>
  </si>
  <si>
    <t>Macroplacoid 2</t>
  </si>
  <si>
    <t>Macroplacoid 3</t>
  </si>
  <si>
    <t>Microplacoid</t>
  </si>
  <si>
    <t>Septulum</t>
  </si>
  <si>
    <t>Macroplacoid row</t>
  </si>
  <si>
    <t>Placoid row</t>
  </si>
  <si>
    <t>Claw 4 anterior base</t>
  </si>
  <si>
    <t>Claw 4 anterior primary branch</t>
  </si>
  <si>
    <t>Claw 4 anterior secondary branch</t>
  </si>
  <si>
    <t>Claw 4 posterior base</t>
  </si>
  <si>
    <t>Claw 4 posterior primary branch</t>
  </si>
  <si>
    <t>Claw 4 posterior secondary branch</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</si>
  <si>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</si>
  <si>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Data from the sheet "individuals" are automatically copied to the four remaining "stats" sheets. Data in those sheets are arranged for statistical analyses in the majority of statistical software.</t>
  </si>
  <si>
    <t>Species</t>
  </si>
  <si>
    <t>Population</t>
  </si>
  <si>
    <t>Claw 1 external base</t>
  </si>
  <si>
    <t>Claw 1 external primary branch</t>
  </si>
  <si>
    <t>Claw 1 external secondary branch</t>
  </si>
  <si>
    <t>Claw 1 internal base</t>
  </si>
  <si>
    <t>Claw 1 internal primary branch</t>
  </si>
  <si>
    <t>Claw 1 internal secondary branch</t>
  </si>
  <si>
    <t>Claw 2 external base</t>
  </si>
  <si>
    <t>Claw 2 external primary branch</t>
  </si>
  <si>
    <t>Claw 2 external secondary branch</t>
  </si>
  <si>
    <t>Claw 2 internal base</t>
  </si>
  <si>
    <t>Claw 2 internal primary branch</t>
  </si>
  <si>
    <t>Claw 2 internal secondary branch</t>
  </si>
  <si>
    <t>Claw 3 external base</t>
  </si>
  <si>
    <t>Claw 3 external primary branch</t>
  </si>
  <si>
    <t>Claw 3 external secondary branch</t>
  </si>
  <si>
    <t>Claw 3 internal base</t>
  </si>
  <si>
    <t>Claw 3 internal primary branch</t>
  </si>
  <si>
    <t>Claw 3 internal secondary branch</t>
  </si>
  <si>
    <t>Number of processes on the egg circumference</t>
  </si>
  <si>
    <t>Terminal disc width</t>
  </si>
  <si>
    <t>Process base/height ratio</t>
  </si>
  <si>
    <t>Process base width</t>
  </si>
  <si>
    <t>Process height</t>
  </si>
  <si>
    <t>egg</t>
  </si>
  <si>
    <r>
      <t xml:space="preserve">This is a morphometric template for species of the Tardigrada Order </t>
    </r>
    <r>
      <rPr>
        <b/>
        <sz val="12"/>
        <rFont val="Calibri"/>
        <family val="2"/>
        <charset val="238"/>
      </rPr>
      <t>Parachela.</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</si>
  <si>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</si>
  <si>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</si>
  <si>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</si>
  <si>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</si>
  <si>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</si>
  <si>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</si>
  <si>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</si>
  <si>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</si>
  <si>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</si>
  <si>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</si>
  <si>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Author</t>
  </si>
  <si>
    <t>Date</t>
  </si>
  <si>
    <t>Type series</t>
  </si>
  <si>
    <t>The "individuals" sheet automatically calculates basic statistics (number of measurements, range, mean and SD). The table with these statistics is placed after the last (30th) specimen. The summary table can be then copied and pasted directly to MS Word.</t>
  </si>
  <si>
    <t>Egg bare diameter</t>
  </si>
  <si>
    <t>Egg full diameter</t>
  </si>
  <si>
    <t>Inter-process distance</t>
  </si>
  <si>
    <r>
      <t xml:space="preserve">This template can be freely used but each published use must be credited as </t>
    </r>
    <r>
      <rPr>
        <b/>
        <sz val="12"/>
        <rFont val="Calibri"/>
        <family val="2"/>
        <charset val="238"/>
      </rPr>
      <t xml:space="preserve">Morphometric data were handled using the Parachela ver. 1.4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</si>
  <si>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275(65)</t>
  </si>
  <si>
    <t>275(74)</t>
  </si>
  <si>
    <t>275(133)</t>
  </si>
  <si>
    <t>275(73)</t>
  </si>
  <si>
    <t>275(75)</t>
  </si>
  <si>
    <t>275(86-1)</t>
  </si>
  <si>
    <t>275(86-2)</t>
  </si>
  <si>
    <t>275(66)</t>
  </si>
  <si>
    <t>275(68)</t>
  </si>
  <si>
    <t>275(70)</t>
  </si>
  <si>
    <t>275(85)</t>
  </si>
  <si>
    <t>275(76)</t>
  </si>
  <si>
    <t>275(207)</t>
  </si>
  <si>
    <t>275(78)</t>
  </si>
  <si>
    <t>275(80-1)</t>
  </si>
  <si>
    <t>275(134)</t>
  </si>
  <si>
    <t>275(211)</t>
  </si>
  <si>
    <t>275(77)</t>
  </si>
  <si>
    <t>275(104)</t>
  </si>
  <si>
    <t>275(105)</t>
  </si>
  <si>
    <t>275(210)</t>
  </si>
  <si>
    <t>275(88-1)</t>
  </si>
  <si>
    <t>275(88-2)</t>
  </si>
  <si>
    <t>275(88-3)</t>
  </si>
  <si>
    <t xml:space="preserve"> -</t>
  </si>
  <si>
    <t>275(182)</t>
  </si>
  <si>
    <t>275(180)</t>
  </si>
  <si>
    <t>275(71)</t>
  </si>
  <si>
    <t>275(69)</t>
  </si>
  <si>
    <t>275(67)</t>
  </si>
  <si>
    <t>275(72) (HOL)</t>
  </si>
  <si>
    <t>Mesobiotus efa</t>
  </si>
  <si>
    <t>Russia</t>
  </si>
  <si>
    <t>YES</t>
  </si>
  <si>
    <t>Denis Tumanov</t>
  </si>
  <si>
    <t>13.11.2003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</si>
</sst>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i/>
      <sz val="10"/>
      <name val="Arial CE"/>
      <charset val="238"/>
    </font>
    <font>
      <b/>
      <sz val="10"/>
      <name val="Arial CE"/>
      <charset val="238"/>
    </font>
    <font>
      <u/>
      <sz val="10"/>
      <color theme="10"/>
      <name val="Arial CE"/>
      <charset val="238"/>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i/>
      <sz val="10"/>
      <color rgb="FF008000"/>
      <name val="Calibri"/>
      <family val="2"/>
      <charset val="238"/>
      <scheme val="minor"/>
    </font>
    <font>
      <sz val="16"/>
      <name val="Arial CE"/>
      <charset val="238"/>
    </font>
    <font>
      <b/>
      <i/>
      <sz val="16"/>
      <name val="Arial CE"/>
      <charset val="238"/>
    </font>
    <font>
      <b/>
      <sz val="16"/>
      <name val="Arial CE"/>
      <charset val="238"/>
    </font>
    <font>
      <b/>
      <sz val="16"/>
      <color rgb="FF777777"/>
      <name val="Arial CE"/>
      <charset val="238"/>
    </font>
    <font>
      <b/>
      <i/>
      <sz val="10"/>
      <color rgb="FF0000CC"/>
      <name val="Calibri"/>
      <family val="2"/>
      <charset val="238"/>
      <scheme val="minor"/>
    </font>
    <font>
      <b/>
      <sz val="10"/>
      <color rgb="FF008000"/>
      <name val="Calibri"/>
      <family val="2"/>
      <charset val="238"/>
      <scheme val="minor"/>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C0C0C0"/>
        <bgColor indexed="64"/>
      </patternFill>
    </fill>
    <fill>
      <patternFill patternType="solid">
        <fgColor rgb="FFFFFFFF"/>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9" fontId="1" fillId="0" borderId="0" applyFont="0" applyFill="0" applyBorder="0" applyAlignment="0" applyProtection="0"/>
  </cellStyleXfs>
  <cellXfs count="197">
    <xf numFmtId="0" fontId="0" fillId="0" borderId="0" xfId="0"/>
    <xf numFmtId="0" fontId="8" fillId="0" borderId="1" xfId="0" applyFont="1" applyFill="1" applyBorder="1" applyAlignment="1">
      <alignment horizontal="right"/>
    </xf>
    <xf numFmtId="0" fontId="9" fillId="0" borderId="0" xfId="0" applyFont="1" applyFill="1" applyBorder="1" applyAlignment="1">
      <alignment horizontal="center"/>
    </xf>
    <xf numFmtId="0" fontId="8" fillId="0" borderId="1" xfId="0" applyFont="1" applyFill="1" applyBorder="1" applyAlignment="1">
      <alignment horizontal="left"/>
    </xf>
    <xf numFmtId="0" fontId="9" fillId="0" borderId="1" xfId="0" applyFont="1" applyFill="1" applyBorder="1" applyAlignment="1">
      <alignment horizontal="center"/>
    </xf>
    <xf numFmtId="0" fontId="8"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1" xfId="0" applyFont="1" applyFill="1" applyBorder="1" applyAlignment="1">
      <alignment horizontal="left"/>
    </xf>
    <xf numFmtId="164" fontId="9" fillId="0" borderId="1" xfId="0" applyNumberFormat="1" applyFont="1" applyFill="1" applyBorder="1" applyAlignment="1">
      <alignment horizontal="center"/>
    </xf>
    <xf numFmtId="0" fontId="9" fillId="0" borderId="5" xfId="0" applyFont="1" applyFill="1" applyBorder="1" applyAlignment="1">
      <alignment horizontal="left"/>
    </xf>
    <xf numFmtId="0" fontId="9" fillId="0" borderId="6" xfId="0"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11"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7" xfId="0" applyFont="1" applyFill="1" applyBorder="1" applyAlignment="1">
      <alignment horizontal="left"/>
    </xf>
    <xf numFmtId="0" fontId="9" fillId="0" borderId="8" xfId="0" applyFont="1" applyFill="1" applyBorder="1" applyAlignment="1">
      <alignment horizontal="center" vertical="center"/>
    </xf>
    <xf numFmtId="0" fontId="9" fillId="0" borderId="0" xfId="0" applyFont="1" applyFill="1" applyBorder="1" applyAlignment="1">
      <alignment horizontal="left"/>
    </xf>
    <xf numFmtId="0" fontId="12" fillId="0" borderId="1" xfId="0" applyFont="1" applyFill="1" applyBorder="1" applyAlignment="1">
      <alignment horizontal="center"/>
    </xf>
    <xf numFmtId="164" fontId="12" fillId="0" borderId="1" xfId="0" applyNumberFormat="1" applyFont="1" applyFill="1" applyBorder="1" applyAlignment="1">
      <alignment horizontal="center"/>
    </xf>
    <xf numFmtId="0" fontId="9" fillId="0" borderId="9" xfId="0" applyFont="1" applyFill="1" applyBorder="1"/>
    <xf numFmtId="9" fontId="9" fillId="0" borderId="0" xfId="2" applyFont="1" applyFill="1" applyBorder="1" applyAlignment="1">
      <alignment horizontal="right" vertical="center"/>
    </xf>
    <xf numFmtId="9" fontId="9" fillId="0" borderId="0" xfId="2" applyFont="1" applyFill="1" applyBorder="1" applyAlignment="1">
      <alignment horizontal="left" vertical="center"/>
    </xf>
    <xf numFmtId="164" fontId="9" fillId="2" borderId="9" xfId="0" applyNumberFormat="1" applyFont="1" applyFill="1" applyBorder="1" applyAlignment="1">
      <alignment horizontal="center"/>
    </xf>
    <xf numFmtId="164" fontId="12" fillId="2" borderId="10" xfId="0" applyNumberFormat="1" applyFont="1" applyFill="1" applyBorder="1" applyAlignment="1">
      <alignment horizontal="center"/>
    </xf>
    <xf numFmtId="1" fontId="11" fillId="0" borderId="6" xfId="0" applyNumberFormat="1" applyFont="1" applyFill="1" applyBorder="1" applyAlignment="1">
      <alignment horizontal="left" vertical="center"/>
    </xf>
    <xf numFmtId="1" fontId="11" fillId="0" borderId="6" xfId="0" applyNumberFormat="1" applyFont="1" applyFill="1" applyBorder="1" applyAlignment="1">
      <alignment horizontal="center" vertical="center"/>
    </xf>
    <xf numFmtId="1" fontId="11" fillId="0" borderId="5"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9" fillId="0" borderId="1" xfId="0" applyNumberFormat="1" applyFont="1" applyFill="1" applyBorder="1" applyAlignment="1">
      <alignment horizontal="center"/>
    </xf>
    <xf numFmtId="1" fontId="12" fillId="0" borderId="1" xfId="0" applyNumberFormat="1" applyFont="1" applyFill="1" applyBorder="1" applyAlignment="1">
      <alignment horizontal="center"/>
    </xf>
    <xf numFmtId="1" fontId="9" fillId="0" borderId="6" xfId="0" applyNumberFormat="1" applyFont="1" applyFill="1" applyBorder="1" applyAlignment="1">
      <alignment horizontal="center" vertical="center"/>
    </xf>
    <xf numFmtId="1" fontId="9" fillId="0" borderId="0" xfId="0" applyNumberFormat="1" applyFont="1" applyFill="1" applyBorder="1" applyAlignment="1">
      <alignment horizontal="right" vertical="center"/>
    </xf>
    <xf numFmtId="1" fontId="9" fillId="0" borderId="0" xfId="0" applyNumberFormat="1" applyFont="1" applyFill="1" applyBorder="1" applyAlignment="1">
      <alignment horizontal="center" vertical="center"/>
    </xf>
    <xf numFmtId="1" fontId="9" fillId="0" borderId="0" xfId="0" applyNumberFormat="1" applyFont="1" applyFill="1" applyBorder="1" applyAlignment="1">
      <alignment horizontal="left" vertical="center"/>
    </xf>
    <xf numFmtId="0" fontId="0" fillId="0" borderId="0" xfId="0" applyAlignment="1">
      <alignment vertical="top"/>
    </xf>
    <xf numFmtId="0" fontId="13" fillId="3" borderId="11" xfId="0" applyFont="1" applyFill="1" applyBorder="1" applyAlignment="1">
      <alignment horizontal="center" vertical="top" wrapText="1"/>
    </xf>
    <xf numFmtId="0" fontId="14" fillId="3" borderId="12" xfId="0" applyFont="1" applyFill="1" applyBorder="1" applyAlignment="1">
      <alignment horizontal="left" vertical="top" wrapText="1"/>
    </xf>
    <xf numFmtId="0" fontId="13" fillId="3" borderId="13" xfId="0" applyFont="1" applyFill="1" applyBorder="1" applyAlignment="1">
      <alignment horizontal="center" vertical="top" wrapText="1"/>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5" fillId="4" borderId="13" xfId="0" applyFont="1" applyFill="1" applyBorder="1" applyAlignment="1">
      <alignment horizontal="center" vertical="top" wrapText="1"/>
    </xf>
    <xf numFmtId="0" fontId="14" fillId="4" borderId="15" xfId="0" applyFont="1" applyFill="1" applyBorder="1" applyAlignment="1">
      <alignment horizontal="left" vertical="top" wrapText="1"/>
    </xf>
    <xf numFmtId="0" fontId="13" fillId="3" borderId="16" xfId="0" applyFont="1" applyFill="1" applyBorder="1" applyAlignment="1">
      <alignment horizontal="center" vertical="top" wrapText="1"/>
    </xf>
    <xf numFmtId="0" fontId="14" fillId="3" borderId="17" xfId="1" applyFont="1" applyFill="1" applyBorder="1" applyAlignment="1" applyProtection="1">
      <alignment horizontal="left" vertical="top" wrapText="1"/>
    </xf>
    <xf numFmtId="1" fontId="9" fillId="0" borderId="18" xfId="0" applyNumberFormat="1" applyFont="1" applyFill="1" applyBorder="1" applyAlignment="1">
      <alignment horizontal="center" vertical="center"/>
    </xf>
    <xf numFmtId="0" fontId="9" fillId="0" borderId="1" xfId="0" applyFont="1" applyFill="1" applyBorder="1" applyAlignment="1">
      <alignment horizontal="left" vertical="top" wrapText="1"/>
    </xf>
    <xf numFmtId="0" fontId="5" fillId="0" borderId="1" xfId="0" applyFont="1" applyFill="1" applyBorder="1" applyAlignment="1">
      <alignment horizontal="left" vertical="center"/>
    </xf>
    <xf numFmtId="0" fontId="0" fillId="0" borderId="1" xfId="0" applyFill="1" applyBorder="1" applyAlignment="1">
      <alignment horizontal="center" vertical="center"/>
    </xf>
    <xf numFmtId="0" fontId="0" fillId="0" borderId="0" xfId="0" applyFill="1" applyAlignment="1">
      <alignment horizontal="center" vertical="top"/>
    </xf>
    <xf numFmtId="1" fontId="6" fillId="0" borderId="1" xfId="0" applyNumberFormat="1" applyFont="1" applyFill="1" applyBorder="1" applyAlignment="1">
      <alignment horizontal="center" vertical="center"/>
    </xf>
    <xf numFmtId="1" fontId="0" fillId="0" borderId="1" xfId="0" applyNumberFormat="1" applyFill="1" applyBorder="1" applyAlignment="1">
      <alignment horizontal="center" vertical="center" wrapText="1"/>
    </xf>
    <xf numFmtId="164" fontId="0" fillId="0" borderId="1" xfId="0" applyNumberFormat="1" applyFill="1" applyBorder="1" applyAlignment="1">
      <alignment horizontal="center" vertical="center" wrapText="1"/>
    </xf>
    <xf numFmtId="9" fontId="0" fillId="0" borderId="1" xfId="2"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0" fillId="0" borderId="0" xfId="0" applyFill="1" applyAlignment="1">
      <alignment horizontal="center" vertical="center" wrapText="1"/>
    </xf>
    <xf numFmtId="164" fontId="0" fillId="0" borderId="1" xfId="2" applyNumberFormat="1" applyFont="1" applyFill="1" applyBorder="1" applyAlignment="1">
      <alignment horizontal="center" vertical="center" wrapText="1"/>
    </xf>
    <xf numFmtId="164"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64" fontId="11" fillId="0" borderId="6" xfId="0" applyNumberFormat="1" applyFont="1" applyFill="1" applyBorder="1" applyAlignment="1">
      <alignment horizontal="left" vertical="center"/>
    </xf>
    <xf numFmtId="164" fontId="9" fillId="0" borderId="18" xfId="0" applyNumberFormat="1" applyFont="1" applyFill="1" applyBorder="1" applyAlignment="1">
      <alignment horizontal="center" vertical="center"/>
    </xf>
    <xf numFmtId="164" fontId="11" fillId="0" borderId="6" xfId="0" applyNumberFormat="1" applyFont="1" applyFill="1" applyBorder="1" applyAlignment="1">
      <alignment horizontal="center" vertical="center"/>
    </xf>
    <xf numFmtId="164" fontId="11" fillId="0" borderId="5" xfId="0" applyNumberFormat="1" applyFont="1" applyFill="1" applyBorder="1" applyAlignment="1">
      <alignment horizontal="center" vertical="center"/>
    </xf>
    <xf numFmtId="164" fontId="9" fillId="0" borderId="19" xfId="0" applyNumberFormat="1" applyFont="1" applyFill="1" applyBorder="1" applyAlignment="1">
      <alignment horizontal="right" vertical="center"/>
    </xf>
    <xf numFmtId="164" fontId="9" fillId="0" borderId="20" xfId="0" applyNumberFormat="1" applyFont="1" applyFill="1" applyBorder="1" applyAlignment="1">
      <alignment horizontal="center" vertical="center"/>
    </xf>
    <xf numFmtId="164" fontId="9" fillId="0" borderId="20" xfId="0" applyNumberFormat="1" applyFont="1" applyFill="1" applyBorder="1" applyAlignment="1">
      <alignment horizontal="left" vertical="center"/>
    </xf>
    <xf numFmtId="164" fontId="11" fillId="0" borderId="20" xfId="0" applyNumberFormat="1" applyFont="1" applyFill="1" applyBorder="1" applyAlignment="1">
      <alignment horizontal="right" vertical="center"/>
    </xf>
    <xf numFmtId="164" fontId="11" fillId="0" borderId="20" xfId="0" applyNumberFormat="1" applyFont="1" applyFill="1" applyBorder="1" applyAlignment="1">
      <alignment horizontal="center" vertical="center"/>
    </xf>
    <xf numFmtId="164" fontId="11" fillId="0" borderId="8" xfId="0" applyNumberFormat="1" applyFont="1" applyFill="1" applyBorder="1" applyAlignment="1">
      <alignment horizontal="left" vertical="center"/>
    </xf>
    <xf numFmtId="164" fontId="9" fillId="0" borderId="19" xfId="0" applyNumberFormat="1" applyFont="1" applyFill="1" applyBorder="1" applyAlignment="1">
      <alignment horizontal="center" vertical="center"/>
    </xf>
    <xf numFmtId="164" fontId="11" fillId="0" borderId="8" xfId="0" applyNumberFormat="1" applyFont="1" applyFill="1" applyBorder="1" applyAlignment="1">
      <alignment horizontal="center" vertical="center"/>
    </xf>
    <xf numFmtId="164" fontId="11" fillId="0" borderId="7" xfId="0" applyNumberFormat="1" applyFont="1" applyFill="1" applyBorder="1" applyAlignment="1">
      <alignment horizontal="center" vertical="center"/>
    </xf>
    <xf numFmtId="164" fontId="12" fillId="2" borderId="21" xfId="0" applyNumberFormat="1" applyFont="1" applyFill="1" applyBorder="1" applyAlignment="1">
      <alignment horizont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1" xfId="0" applyFont="1" applyFill="1" applyBorder="1" applyAlignment="1">
      <alignment horizontal="left" vertical="center"/>
    </xf>
    <xf numFmtId="0" fontId="8" fillId="0" borderId="24" xfId="0" applyFont="1" applyFill="1" applyBorder="1" applyAlignment="1">
      <alignment horizontal="center" vertical="center"/>
    </xf>
    <xf numFmtId="9" fontId="9" fillId="0" borderId="0" xfId="2" applyFont="1" applyFill="1" applyBorder="1" applyAlignment="1">
      <alignment horizontal="center" vertical="center"/>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1" fontId="9" fillId="0" borderId="28" xfId="0" applyNumberFormat="1" applyFont="1" applyFill="1" applyBorder="1" applyAlignment="1">
      <alignment horizontal="center" vertical="center" wrapText="1"/>
    </xf>
    <xf numFmtId="1" fontId="9" fillId="0" borderId="19" xfId="0" applyNumberFormat="1" applyFont="1" applyFill="1" applyBorder="1" applyAlignment="1">
      <alignment horizontal="center" vertical="center" wrapText="1"/>
    </xf>
    <xf numFmtId="1" fontId="9" fillId="0" borderId="29" xfId="0" applyNumberFormat="1" applyFont="1" applyFill="1" applyBorder="1" applyAlignment="1">
      <alignment horizontal="center" vertical="center" wrapText="1"/>
    </xf>
    <xf numFmtId="1" fontId="9" fillId="0" borderId="8" xfId="0" applyNumberFormat="1" applyFont="1" applyFill="1" applyBorder="1" applyAlignment="1">
      <alignment horizontal="center" vertical="center" wrapText="1"/>
    </xf>
    <xf numFmtId="0" fontId="9" fillId="0" borderId="30" xfId="0" applyFont="1" applyFill="1" applyBorder="1" applyAlignment="1">
      <alignment horizontal="left"/>
    </xf>
    <xf numFmtId="2" fontId="9" fillId="0" borderId="0" xfId="0" applyNumberFormat="1" applyFont="1" applyFill="1" applyBorder="1" applyAlignment="1">
      <alignment horizontal="center"/>
    </xf>
    <xf numFmtId="164" fontId="9" fillId="0" borderId="0" xfId="0" applyNumberFormat="1" applyFont="1" applyFill="1" applyBorder="1" applyAlignment="1">
      <alignment horizontal="center"/>
    </xf>
    <xf numFmtId="164" fontId="9" fillId="0" borderId="31" xfId="0" applyNumberFormat="1" applyFont="1" applyFill="1" applyBorder="1" applyAlignment="1">
      <alignment horizontal="center"/>
    </xf>
    <xf numFmtId="164" fontId="9" fillId="0" borderId="32" xfId="0" applyNumberFormat="1" applyFont="1" applyFill="1" applyBorder="1" applyAlignment="1">
      <alignment horizontal="center" vertical="center" wrapText="1"/>
    </xf>
    <xf numFmtId="164" fontId="9" fillId="0" borderId="33" xfId="0" applyNumberFormat="1" applyFont="1" applyFill="1" applyBorder="1" applyAlignment="1">
      <alignment horizontal="center" vertical="center" wrapText="1"/>
    </xf>
    <xf numFmtId="164" fontId="9" fillId="0" borderId="34" xfId="0" applyNumberFormat="1" applyFont="1" applyFill="1" applyBorder="1" applyAlignment="1">
      <alignment horizontal="center" vertical="center" wrapText="1"/>
    </xf>
    <xf numFmtId="0" fontId="9" fillId="0" borderId="35" xfId="0" applyFont="1" applyFill="1" applyBorder="1" applyAlignment="1">
      <alignment horizontal="left" vertical="center" wrapText="1"/>
    </xf>
    <xf numFmtId="164" fontId="9" fillId="0" borderId="36" xfId="0" applyNumberFormat="1" applyFont="1" applyFill="1" applyBorder="1" applyAlignment="1">
      <alignment horizontal="center"/>
    </xf>
    <xf numFmtId="164" fontId="9" fillId="0" borderId="9"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0" borderId="21" xfId="0" applyNumberFormat="1" applyFont="1" applyFill="1" applyBorder="1" applyAlignment="1">
      <alignment horizontal="center" vertical="center" wrapText="1"/>
    </xf>
    <xf numFmtId="0" fontId="9" fillId="0" borderId="37" xfId="0" applyFont="1" applyFill="1" applyBorder="1" applyAlignment="1">
      <alignment horizontal="left" vertical="center" wrapText="1"/>
    </xf>
    <xf numFmtId="164" fontId="9" fillId="0" borderId="38" xfId="0" applyNumberFormat="1" applyFont="1" applyFill="1" applyBorder="1" applyAlignment="1">
      <alignment horizontal="center"/>
    </xf>
    <xf numFmtId="164" fontId="9" fillId="0" borderId="39" xfId="0" applyNumberFormat="1" applyFont="1" applyFill="1" applyBorder="1" applyAlignment="1">
      <alignment horizontal="center" vertical="center" wrapText="1"/>
    </xf>
    <xf numFmtId="164" fontId="9" fillId="0" borderId="40" xfId="0" applyNumberFormat="1" applyFont="1" applyFill="1" applyBorder="1" applyAlignment="1">
      <alignment horizontal="center" vertical="center" wrapText="1"/>
    </xf>
    <xf numFmtId="164" fontId="9" fillId="0" borderId="41" xfId="0" applyNumberFormat="1" applyFont="1" applyFill="1" applyBorder="1" applyAlignment="1">
      <alignment horizontal="center" vertical="center" wrapText="1"/>
    </xf>
    <xf numFmtId="0" fontId="9" fillId="0" borderId="42" xfId="0" applyFont="1" applyFill="1" applyBorder="1" applyAlignment="1">
      <alignment horizontal="left" vertical="center" wrapText="1"/>
    </xf>
    <xf numFmtId="9" fontId="18" fillId="0" borderId="31" xfId="2" applyFont="1" applyFill="1" applyBorder="1" applyAlignment="1">
      <alignment horizontal="center"/>
    </xf>
    <xf numFmtId="9" fontId="18" fillId="0" borderId="32" xfId="2" applyFont="1" applyFill="1" applyBorder="1" applyAlignment="1">
      <alignment horizontal="center"/>
    </xf>
    <xf numFmtId="9" fontId="18" fillId="0" borderId="33" xfId="2" applyFont="1" applyFill="1" applyBorder="1" applyAlignment="1">
      <alignment horizontal="center"/>
    </xf>
    <xf numFmtId="9" fontId="18" fillId="0" borderId="43" xfId="2" applyFont="1" applyFill="1" applyBorder="1" applyAlignment="1">
      <alignment horizontal="center"/>
    </xf>
    <xf numFmtId="9" fontId="18" fillId="0" borderId="36" xfId="2" applyFont="1" applyFill="1" applyBorder="1" applyAlignment="1">
      <alignment horizontal="center"/>
    </xf>
    <xf numFmtId="9" fontId="18" fillId="0" borderId="9" xfId="2" applyFont="1" applyFill="1" applyBorder="1" applyAlignment="1">
      <alignment horizontal="center"/>
    </xf>
    <xf numFmtId="9" fontId="18" fillId="0" borderId="1" xfId="2" applyFont="1" applyFill="1" applyBorder="1" applyAlignment="1">
      <alignment horizontal="center"/>
    </xf>
    <xf numFmtId="9" fontId="18" fillId="0" borderId="44" xfId="2" applyFont="1" applyFill="1" applyBorder="1" applyAlignment="1">
      <alignment horizontal="center"/>
    </xf>
    <xf numFmtId="9" fontId="18" fillId="0" borderId="38" xfId="2" applyFont="1" applyFill="1" applyBorder="1" applyAlignment="1">
      <alignment horizontal="center"/>
    </xf>
    <xf numFmtId="9" fontId="18" fillId="0" borderId="39" xfId="2" applyFont="1" applyFill="1" applyBorder="1" applyAlignment="1">
      <alignment horizontal="center"/>
    </xf>
    <xf numFmtId="9" fontId="18" fillId="0" borderId="40" xfId="2" applyFont="1" applyFill="1" applyBorder="1" applyAlignment="1">
      <alignment horizontal="center"/>
    </xf>
    <xf numFmtId="9" fontId="18" fillId="0" borderId="45" xfId="2" applyFont="1" applyFill="1" applyBorder="1" applyAlignment="1">
      <alignment horizontal="center"/>
    </xf>
    <xf numFmtId="1" fontId="9" fillId="0" borderId="20" xfId="0" applyNumberFormat="1" applyFont="1" applyFill="1" applyBorder="1" applyAlignment="1">
      <alignment horizontal="left" vertical="center"/>
    </xf>
    <xf numFmtId="1" fontId="9" fillId="0" borderId="20" xfId="0" applyNumberFormat="1" applyFont="1" applyFill="1" applyBorder="1" applyAlignment="1">
      <alignment horizontal="right" vertical="center"/>
    </xf>
    <xf numFmtId="0" fontId="9" fillId="0" borderId="20" xfId="0" applyFont="1" applyFill="1" applyBorder="1" applyAlignment="1">
      <alignment horizontal="center" vertical="center"/>
    </xf>
    <xf numFmtId="0" fontId="9" fillId="0" borderId="20" xfId="0" applyFont="1" applyFill="1" applyBorder="1" applyAlignment="1">
      <alignment horizontal="left"/>
    </xf>
    <xf numFmtId="164" fontId="9" fillId="0" borderId="38" xfId="0" applyNumberFormat="1" applyFont="1" applyFill="1" applyBorder="1" applyAlignment="1">
      <alignment horizontal="center" vertical="center" wrapText="1"/>
    </xf>
    <xf numFmtId="0" fontId="9" fillId="0" borderId="42" xfId="0" applyFont="1" applyFill="1" applyBorder="1" applyAlignment="1">
      <alignment horizontal="left"/>
    </xf>
    <xf numFmtId="164" fontId="9" fillId="0" borderId="31" xfId="0" applyNumberFormat="1" applyFont="1" applyFill="1" applyBorder="1" applyAlignment="1">
      <alignment horizontal="center" vertical="center" wrapText="1"/>
    </xf>
    <xf numFmtId="164" fontId="9" fillId="0" borderId="36" xfId="0" applyNumberFormat="1" applyFont="1" applyFill="1" applyBorder="1" applyAlignment="1">
      <alignment horizontal="center" vertical="center" wrapText="1"/>
    </xf>
    <xf numFmtId="164" fontId="9" fillId="0" borderId="46" xfId="0" applyNumberFormat="1" applyFont="1" applyFill="1" applyBorder="1" applyAlignment="1">
      <alignment horizontal="center" vertical="center" wrapText="1"/>
    </xf>
    <xf numFmtId="164" fontId="9" fillId="0" borderId="47" xfId="0" applyNumberFormat="1" applyFont="1" applyFill="1" applyBorder="1" applyAlignment="1">
      <alignment horizontal="center" vertical="center" wrapText="1"/>
    </xf>
    <xf numFmtId="164" fontId="9" fillId="0" borderId="48" xfId="0" applyNumberFormat="1" applyFont="1" applyFill="1" applyBorder="1" applyAlignment="1">
      <alignment horizontal="center" vertical="center" wrapText="1"/>
    </xf>
    <xf numFmtId="164" fontId="9" fillId="0" borderId="49" xfId="0" applyNumberFormat="1" applyFont="1" applyFill="1" applyBorder="1" applyAlignment="1">
      <alignment horizontal="center" vertical="center" wrapText="1"/>
    </xf>
    <xf numFmtId="0" fontId="9" fillId="0" borderId="50" xfId="0" applyFont="1" applyFill="1" applyBorder="1" applyAlignment="1">
      <alignment horizontal="left"/>
    </xf>
    <xf numFmtId="164" fontId="9" fillId="0" borderId="25" xfId="0" applyNumberFormat="1" applyFont="1" applyFill="1" applyBorder="1" applyAlignment="1">
      <alignment horizontal="center" vertical="center"/>
    </xf>
    <xf numFmtId="164" fontId="9" fillId="0" borderId="25" xfId="0" applyNumberFormat="1" applyFont="1" applyFill="1" applyBorder="1" applyAlignment="1">
      <alignment horizontal="left" vertical="center"/>
    </xf>
    <xf numFmtId="164" fontId="9" fillId="0" borderId="25" xfId="0" applyNumberFormat="1" applyFont="1" applyFill="1" applyBorder="1" applyAlignment="1">
      <alignment horizontal="right" vertical="center"/>
    </xf>
    <xf numFmtId="0" fontId="9" fillId="0" borderId="25" xfId="0" applyFont="1" applyFill="1" applyBorder="1" applyAlignment="1">
      <alignment horizontal="center" vertical="center"/>
    </xf>
    <xf numFmtId="0" fontId="9" fillId="0" borderId="25" xfId="0" applyFont="1" applyFill="1" applyBorder="1" applyAlignment="1">
      <alignment horizontal="left"/>
    </xf>
    <xf numFmtId="0" fontId="8" fillId="0" borderId="24" xfId="0" applyFont="1" applyFill="1" applyBorder="1" applyAlignment="1">
      <alignment horizontal="left" vertical="center" wrapText="1"/>
    </xf>
    <xf numFmtId="0" fontId="9" fillId="0" borderId="46"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8" fillId="0" borderId="52" xfId="0" applyFont="1" applyFill="1" applyBorder="1" applyAlignment="1">
      <alignment horizontal="left" vertical="center" wrapText="1"/>
    </xf>
    <xf numFmtId="1" fontId="0" fillId="0" borderId="0" xfId="0" applyNumberFormat="1" applyFill="1" applyAlignment="1">
      <alignment horizontal="center" vertical="center" wrapText="1"/>
    </xf>
    <xf numFmtId="164" fontId="0" fillId="0" borderId="0" xfId="0" applyNumberFormat="1" applyFill="1" applyAlignment="1">
      <alignment horizontal="center" vertical="center" wrapText="1"/>
    </xf>
    <xf numFmtId="2" fontId="0" fillId="0" borderId="1" xfId="0" applyNumberFormat="1" applyFill="1" applyBorder="1" applyAlignment="1">
      <alignment horizontal="center" vertical="center" wrapText="1"/>
    </xf>
    <xf numFmtId="164" fontId="11" fillId="0" borderId="0" xfId="0" applyNumberFormat="1" applyFont="1" applyFill="1" applyBorder="1" applyAlignment="1">
      <alignment horizontal="left" vertical="center"/>
    </xf>
    <xf numFmtId="0" fontId="9" fillId="5" borderId="0" xfId="0" applyFont="1" applyFill="1" applyBorder="1" applyAlignment="1">
      <alignment vertical="top"/>
    </xf>
    <xf numFmtId="9" fontId="16" fillId="5" borderId="25" xfId="2" applyFont="1" applyFill="1" applyBorder="1" applyAlignment="1">
      <alignment horizontal="center"/>
    </xf>
    <xf numFmtId="164" fontId="12" fillId="5" borderId="25" xfId="0" applyNumberFormat="1" applyFont="1" applyFill="1" applyBorder="1" applyAlignment="1">
      <alignment horizontal="center"/>
    </xf>
    <xf numFmtId="0" fontId="9" fillId="0" borderId="1" xfId="0" applyFont="1" applyFill="1" applyBorder="1" applyAlignment="1">
      <alignment horizontal="center" vertical="center"/>
    </xf>
    <xf numFmtId="164" fontId="0" fillId="0" borderId="1" xfId="0" applyNumberFormat="1" applyBorder="1" applyAlignment="1">
      <alignment horizontal="center" vertical="center" wrapText="1"/>
    </xf>
    <xf numFmtId="1" fontId="6" fillId="0" borderId="1" xfId="0" applyNumberFormat="1" applyFont="1" applyBorder="1" applyAlignment="1">
      <alignment horizontal="center" vertical="center" wrapText="1"/>
    </xf>
    <xf numFmtId="164"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xf>
    <xf numFmtId="164" fontId="5" fillId="0" borderId="1" xfId="2" applyNumberFormat="1" applyFont="1" applyFill="1" applyBorder="1" applyAlignment="1">
      <alignment horizontal="center" vertical="center" wrapText="1"/>
    </xf>
    <xf numFmtId="0" fontId="19" fillId="6" borderId="0" xfId="0" applyFont="1" applyFill="1"/>
    <xf numFmtId="49" fontId="20" fillId="7" borderId="0" xfId="0" applyNumberFormat="1" applyFont="1" applyFill="1" applyAlignment="1">
      <alignment horizontal="right" vertical="top"/>
    </xf>
    <xf numFmtId="49" fontId="21" fillId="7" borderId="0" xfId="0" applyNumberFormat="1" applyFont="1" applyFill="1" applyAlignment="1">
      <alignment horizontal="right" vertical="top"/>
    </xf>
    <xf numFmtId="49" fontId="21" fillId="6" borderId="0" xfId="0" applyNumberFormat="1" applyFont="1" applyFill="1" applyAlignment="1">
      <alignment horizontal="right" vertical="top"/>
    </xf>
    <xf numFmtId="0" fontId="22" fillId="7" borderId="0" xfId="0" applyFont="1" applyFill="1" applyAlignment="1">
      <alignment vertical="top"/>
    </xf>
    <xf numFmtId="0" fontId="22" fillId="6" borderId="0" xfId="0" applyFont="1" applyFill="1" applyAlignment="1">
      <alignment vertical="top"/>
    </xf>
    <xf numFmtId="49" fontId="5" fillId="0" borderId="1" xfId="0" applyNumberFormat="1" applyFont="1" applyFill="1" applyBorder="1" applyAlignment="1">
      <alignment horizontal="left" vertical="center"/>
    </xf>
    <xf numFmtId="1" fontId="0" fillId="0" borderId="1" xfId="0" applyNumberFormat="1" applyFont="1" applyBorder="1" applyAlignment="1">
      <alignment horizontal="left" vertical="center" wrapText="1"/>
    </xf>
    <xf numFmtId="0" fontId="23" fillId="0" borderId="1" xfId="0" applyFont="1" applyFill="1" applyBorder="1" applyAlignment="1">
      <alignment horizontal="center"/>
    </xf>
    <xf numFmtId="1" fontId="23" fillId="0" borderId="1" xfId="0" applyNumberFormat="1" applyFont="1" applyFill="1" applyBorder="1" applyAlignment="1">
      <alignment horizontal="center"/>
    </xf>
    <xf numFmtId="164" fontId="8" fillId="2" borderId="9" xfId="0" applyNumberFormat="1" applyFont="1" applyFill="1" applyBorder="1" applyAlignment="1">
      <alignment horizontal="center"/>
    </xf>
    <xf numFmtId="164" fontId="23" fillId="2" borderId="10" xfId="0" applyNumberFormat="1" applyFont="1" applyFill="1" applyBorder="1" applyAlignment="1">
      <alignment horizontal="center"/>
    </xf>
    <xf numFmtId="164" fontId="8" fillId="0" borderId="1" xfId="0" applyNumberFormat="1" applyFont="1" applyFill="1" applyBorder="1" applyAlignment="1">
      <alignment horizontal="center"/>
    </xf>
    <xf numFmtId="164" fontId="23" fillId="0" borderId="1" xfId="0" applyNumberFormat="1" applyFont="1" applyFill="1" applyBorder="1" applyAlignment="1">
      <alignment horizontal="center"/>
    </xf>
    <xf numFmtId="9" fontId="24" fillId="5" borderId="25" xfId="2" applyFont="1" applyFill="1" applyBorder="1" applyAlignment="1">
      <alignment horizontal="center"/>
    </xf>
    <xf numFmtId="164" fontId="23" fillId="5" borderId="25" xfId="0" applyNumberFormat="1" applyFont="1" applyFill="1" applyBorder="1" applyAlignment="1">
      <alignment horizontal="center"/>
    </xf>
    <xf numFmtId="0" fontId="8" fillId="0" borderId="0" xfId="0" applyFont="1" applyFill="1" applyBorder="1" applyAlignment="1">
      <alignment horizontal="center"/>
    </xf>
    <xf numFmtId="164" fontId="0" fillId="0" borderId="1" xfId="2" applyNumberFormat="1" applyFont="1" applyBorder="1" applyAlignment="1">
      <alignment horizontal="center" vertical="center" wrapText="1"/>
    </xf>
    <xf numFmtId="0" fontId="9" fillId="0" borderId="1" xfId="0" applyFont="1" applyFill="1" applyBorder="1" applyAlignment="1">
      <alignment horizontal="center"/>
    </xf>
    <xf numFmtId="0" fontId="17" fillId="3" borderId="2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8" fillId="0" borderId="24" xfId="0" applyFont="1" applyFill="1" applyBorder="1" applyAlignment="1">
      <alignment horizontal="center" vertical="center"/>
    </xf>
    <xf numFmtId="0" fontId="8" fillId="0" borderId="26" xfId="0" applyFont="1" applyFill="1" applyBorder="1" applyAlignment="1">
      <alignment horizontal="left" vertical="center"/>
    </xf>
    <xf numFmtId="0" fontId="8" fillId="0" borderId="4" xfId="0" applyFont="1" applyFill="1" applyBorder="1" applyAlignment="1">
      <alignment horizontal="left" vertical="center"/>
    </xf>
    <xf numFmtId="0" fontId="8" fillId="0" borderId="27" xfId="0" applyFont="1" applyFill="1" applyBorder="1" applyAlignment="1">
      <alignment horizontal="center" vertical="center"/>
    </xf>
    <xf numFmtId="0" fontId="8" fillId="0" borderId="2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1" fontId="8" fillId="0" borderId="1" xfId="0" applyNumberFormat="1" applyFont="1" applyFill="1" applyBorder="1" applyAlignment="1">
      <alignment horizont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0" applyFont="1" applyFill="1" applyBorder="1" applyAlignment="1">
      <alignment horizontal="center"/>
    </xf>
    <xf numFmtId="0" fontId="8" fillId="0" borderId="2" xfId="0" applyFont="1" applyFill="1" applyBorder="1" applyAlignment="1">
      <alignment horizontal="center" vertical="center"/>
    </xf>
    <xf numFmtId="1" fontId="8" fillId="3" borderId="1" xfId="0" applyNumberFormat="1" applyFont="1" applyFill="1" applyBorder="1" applyAlignment="1">
      <alignment horizontal="center"/>
    </xf>
    <xf numFmtId="0" fontId="9" fillId="0" borderId="1" xfId="0" applyFont="1" applyFill="1" applyBorder="1" applyAlignment="1">
      <alignment horizontal="center"/>
    </xf>
    <xf numFmtId="9" fontId="9" fillId="0" borderId="1" xfId="2" applyFont="1" applyFill="1" applyBorder="1" applyAlignment="1">
      <alignment horizontal="center" vertical="center"/>
    </xf>
    <xf numFmtId="0" fontId="9" fillId="0" borderId="9" xfId="0" applyFont="1" applyFill="1" applyBorder="1" applyAlignment="1">
      <alignment horizontal="center"/>
    </xf>
    <xf numFmtId="0" fontId="9" fillId="0" borderId="21" xfId="0" applyFont="1" applyFill="1" applyBorder="1" applyAlignment="1">
      <alignment horizontal="center"/>
    </xf>
    <xf numFmtId="0" fontId="8" fillId="0" borderId="51" xfId="0" applyFont="1" applyFill="1" applyBorder="1" applyAlignment="1">
      <alignment horizontal="center" vertical="center"/>
    </xf>
  </cellXfs>
  <cellStyles count="3">
    <cellStyle name="Гиперссылка" xfId="1" builtinId="8"/>
    <cellStyle name="Обычный" xfId="0" builtinId="0"/>
    <cellStyle name="Процентный" xfId="2" builtinId="5"/>
  </cellStyles>
  <dxfs count="0"/>
  <tableStyles count="0" defaultTableStyle="TableStyleMedium9" defaultPivotStyle="PivotStyleLight16"/>
  <colors>
    <mruColors>
      <color rgb="FFC0C0C0"/>
      <color rgb="FF777777"/>
      <color rgb="FFFFFFFF"/>
      <color rgb="FF99CCFF"/>
      <color rgb="FF3366FF"/>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FFFF00"/>
  </sheetPr>
  <dimension ref="B1:C11"/>
  <sheetViews>
    <sheetView workbookViewId="0">
      <selection activeCell="B2" sqref="B2:C2"/>
    </sheetView>
  </sheetViews>
  <sheetFormatPr defaultRowHeight="12.75" x14ac:dyDescent="0.2"/>
  <cols>
    <col min="1" max="1" width="3" customWidth="1"/>
    <col min="2" max="2" width="3.7109375" style="37" customWidth="1"/>
    <col min="3" max="3" width="116.5703125" bestFit="1" customWidth="1"/>
  </cols>
  <sheetData>
    <row r="1" spans="2:3" ht="13.5" thickBot="1" x14ac:dyDescent="0.25"/>
    <row r="2" spans="2:3" ht="19.5" thickBot="1" x14ac:dyDescent="0.25">
      <c r="B2" s="177" t="s">
        <v>36</v>
      </c>
      <c r="C2" s="178"/>
    </row>
    <row r="3" spans="2:3" ht="15.75" x14ac:dyDescent="0.2">
      <c r="B3" s="38">
        <v>1</v>
      </c>
      <c r="C3" s="39" t="s">
        <v>91</v>
      </c>
    </row>
    <row r="4" spans="2:3" ht="63" x14ac:dyDescent="0.2">
      <c r="B4" s="40">
        <v>2</v>
      </c>
      <c r="C4" s="41" t="s">
        <v>63</v>
      </c>
    </row>
    <row r="5" spans="2:3" ht="47.25" x14ac:dyDescent="0.2">
      <c r="B5" s="38">
        <v>3</v>
      </c>
      <c r="C5" s="41" t="s">
        <v>105</v>
      </c>
    </row>
    <row r="6" spans="2:3" ht="47.25" x14ac:dyDescent="0.2">
      <c r="B6" s="40">
        <v>4</v>
      </c>
      <c r="C6" s="41" t="s">
        <v>37</v>
      </c>
    </row>
    <row r="7" spans="2:3" ht="31.5" x14ac:dyDescent="0.2">
      <c r="B7" s="38">
        <v>5</v>
      </c>
      <c r="C7" s="41" t="s">
        <v>38</v>
      </c>
    </row>
    <row r="8" spans="2:3" ht="31.5" x14ac:dyDescent="0.2">
      <c r="B8" s="40">
        <v>6</v>
      </c>
      <c r="C8" s="41" t="s">
        <v>64</v>
      </c>
    </row>
    <row r="9" spans="2:3" ht="31.5" x14ac:dyDescent="0.2">
      <c r="B9" s="38">
        <v>7</v>
      </c>
      <c r="C9" s="42" t="s">
        <v>39</v>
      </c>
    </row>
    <row r="10" spans="2:3" ht="63" x14ac:dyDescent="0.2">
      <c r="B10" s="43">
        <v>8</v>
      </c>
      <c r="C10" s="44" t="s">
        <v>109</v>
      </c>
    </row>
    <row r="11" spans="2:3" ht="16.5" thickBot="1" x14ac:dyDescent="0.25">
      <c r="B11" s="45">
        <v>9</v>
      </c>
      <c r="C11" s="46" t="s">
        <v>40</v>
      </c>
    </row>
  </sheetData>
  <mergeCells count="1">
    <mergeCell ref="B2:C2"/>
  </mergeCells>
  <hyperlinks>
    <hyperlink ref="C11" r:id="rId1"/>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66"/>
  </sheetPr>
  <dimension ref="B2:D7"/>
  <sheetViews>
    <sheetView zoomScale="205" zoomScaleNormal="205" workbookViewId="0">
      <selection activeCell="E7" sqref="E7"/>
    </sheetView>
  </sheetViews>
  <sheetFormatPr defaultColWidth="8.85546875" defaultRowHeight="20.25" x14ac:dyDescent="0.3"/>
  <cols>
    <col min="1" max="1" width="3.7109375" style="158" customWidth="1"/>
    <col min="2" max="2" width="20.42578125" style="158" bestFit="1" customWidth="1"/>
    <col min="3" max="3" width="3.7109375" style="158" customWidth="1"/>
    <col min="4" max="4" width="55.85546875" style="158" customWidth="1"/>
    <col min="5" max="16384" width="8.85546875" style="158"/>
  </cols>
  <sheetData>
    <row r="2" spans="2:4" x14ac:dyDescent="0.3">
      <c r="B2" s="162" t="s">
        <v>65</v>
      </c>
      <c r="D2" s="159" t="s">
        <v>141</v>
      </c>
    </row>
    <row r="3" spans="2:4" x14ac:dyDescent="0.3">
      <c r="B3" s="162" t="s">
        <v>66</v>
      </c>
      <c r="D3" s="160" t="s">
        <v>142</v>
      </c>
    </row>
    <row r="4" spans="2:4" x14ac:dyDescent="0.3">
      <c r="B4" s="162" t="s">
        <v>104</v>
      </c>
      <c r="D4" s="160" t="s">
        <v>143</v>
      </c>
    </row>
    <row r="5" spans="2:4" x14ac:dyDescent="0.3">
      <c r="B5" s="163"/>
      <c r="D5" s="161"/>
    </row>
    <row r="6" spans="2:4" x14ac:dyDescent="0.3">
      <c r="B6" s="162" t="s">
        <v>102</v>
      </c>
      <c r="D6" s="160" t="s">
        <v>144</v>
      </c>
    </row>
    <row r="7" spans="2:4" x14ac:dyDescent="0.3">
      <c r="B7" s="162" t="s">
        <v>103</v>
      </c>
      <c r="D7" s="160" t="s">
        <v>145</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00CC00"/>
  </sheetPr>
  <dimension ref="A1:BX47"/>
  <sheetViews>
    <sheetView zoomScaleNormal="100" workbookViewId="0">
      <pane xSplit="1" ySplit="2" topLeftCell="AS3" activePane="bottomRight" state="frozen"/>
      <selection pane="topRight" activeCell="B1" sqref="B1"/>
      <selection pane="bottomLeft" activeCell="A3" sqref="A3"/>
      <selection pane="bottomRight" activeCell="BK37" sqref="BK37"/>
    </sheetView>
  </sheetViews>
  <sheetFormatPr defaultColWidth="9.140625" defaultRowHeight="12.75" x14ac:dyDescent="0.2"/>
  <cols>
    <col min="1" max="1" width="32.140625" style="2" bestFit="1" customWidth="1"/>
    <col min="2" max="3" width="6.7109375" style="174" customWidth="1"/>
    <col min="4" max="13" width="6.7109375" style="2" customWidth="1"/>
    <col min="14" max="14" width="6.5703125" style="2" hidden="1" customWidth="1"/>
    <col min="15" max="15" width="6.7109375" style="2" hidden="1" customWidth="1"/>
    <col min="16" max="61" width="6.7109375" style="2" customWidth="1"/>
    <col min="62" max="62" width="2.85546875" style="2" customWidth="1"/>
    <col min="63" max="63" width="35.5703125" style="2" bestFit="1" customWidth="1"/>
    <col min="64" max="64" width="3.42578125" style="2" bestFit="1" customWidth="1"/>
    <col min="65" max="65" width="6.140625" style="2" customWidth="1"/>
    <col min="66" max="66" width="2.42578125" style="2" customWidth="1"/>
    <col min="67" max="67" width="6.140625" style="2" customWidth="1"/>
    <col min="68" max="68" width="7.5703125" style="2" bestFit="1" customWidth="1"/>
    <col min="69" max="69" width="2.42578125" style="2" customWidth="1"/>
    <col min="70" max="70" width="7.5703125" style="2" bestFit="1" customWidth="1"/>
    <col min="71" max="71" width="7.7109375" style="2" bestFit="1" customWidth="1"/>
    <col min="72" max="72" width="7.5703125" style="2" bestFit="1" customWidth="1"/>
    <col min="73" max="73" width="7.7109375" style="2" bestFit="1" customWidth="1"/>
    <col min="74" max="74" width="7.42578125" style="2" bestFit="1" customWidth="1"/>
    <col min="75" max="75" width="5.85546875" style="2" bestFit="1" customWidth="1"/>
    <col min="76" max="76" width="7.5703125" style="2" bestFit="1" customWidth="1"/>
    <col min="77" max="16384" width="9.140625" style="2"/>
  </cols>
  <sheetData>
    <row r="1" spans="1:76" ht="13.5" customHeight="1" x14ac:dyDescent="0.2">
      <c r="A1" s="1" t="s">
        <v>9</v>
      </c>
      <c r="B1" s="191" t="s">
        <v>140</v>
      </c>
      <c r="C1" s="191"/>
      <c r="D1" s="186" t="s">
        <v>110</v>
      </c>
      <c r="E1" s="186"/>
      <c r="F1" s="186" t="s">
        <v>111</v>
      </c>
      <c r="G1" s="186"/>
      <c r="H1" s="186" t="s">
        <v>112</v>
      </c>
      <c r="I1" s="186"/>
      <c r="J1" s="186" t="s">
        <v>115</v>
      </c>
      <c r="K1" s="186"/>
      <c r="L1" s="186" t="s">
        <v>116</v>
      </c>
      <c r="M1" s="186"/>
      <c r="N1" s="186"/>
      <c r="O1" s="186"/>
      <c r="P1" s="186" t="s">
        <v>113</v>
      </c>
      <c r="Q1" s="186"/>
      <c r="R1" s="186" t="s">
        <v>114</v>
      </c>
      <c r="S1" s="186"/>
      <c r="T1" s="186" t="s">
        <v>117</v>
      </c>
      <c r="U1" s="186"/>
      <c r="V1" s="186" t="s">
        <v>118</v>
      </c>
      <c r="W1" s="186"/>
      <c r="X1" s="186" t="s">
        <v>119</v>
      </c>
      <c r="Y1" s="186"/>
      <c r="Z1" s="186" t="s">
        <v>120</v>
      </c>
      <c r="AA1" s="186"/>
      <c r="AB1" s="186" t="s">
        <v>121</v>
      </c>
      <c r="AC1" s="186"/>
      <c r="AD1" s="186" t="s">
        <v>122</v>
      </c>
      <c r="AE1" s="186"/>
      <c r="AF1" s="186" t="s">
        <v>123</v>
      </c>
      <c r="AG1" s="186"/>
      <c r="AH1" s="186" t="s">
        <v>124</v>
      </c>
      <c r="AI1" s="186"/>
      <c r="AJ1" s="186" t="s">
        <v>125</v>
      </c>
      <c r="AK1" s="186"/>
      <c r="AL1" s="186" t="s">
        <v>126</v>
      </c>
      <c r="AM1" s="186"/>
      <c r="AN1" s="189" t="s">
        <v>127</v>
      </c>
      <c r="AO1" s="189"/>
      <c r="AP1" s="189" t="s">
        <v>128</v>
      </c>
      <c r="AQ1" s="189"/>
      <c r="AR1" s="189" t="s">
        <v>129</v>
      </c>
      <c r="AS1" s="189"/>
      <c r="AT1" s="189">
        <v>23</v>
      </c>
      <c r="AU1" s="189"/>
      <c r="AV1" s="189">
        <v>24</v>
      </c>
      <c r="AW1" s="189"/>
      <c r="AX1" s="189">
        <v>25</v>
      </c>
      <c r="AY1" s="189"/>
      <c r="AZ1" s="189">
        <v>26</v>
      </c>
      <c r="BA1" s="189"/>
      <c r="BB1" s="189">
        <v>27</v>
      </c>
      <c r="BC1" s="189"/>
      <c r="BD1" s="189">
        <v>28</v>
      </c>
      <c r="BE1" s="189"/>
      <c r="BF1" s="189">
        <v>29</v>
      </c>
      <c r="BG1" s="189"/>
      <c r="BH1" s="189">
        <v>30</v>
      </c>
      <c r="BI1" s="189"/>
      <c r="BK1" s="180" t="s">
        <v>7</v>
      </c>
      <c r="BL1" s="187" t="s">
        <v>2</v>
      </c>
      <c r="BM1" s="179" t="s">
        <v>8</v>
      </c>
      <c r="BN1" s="179"/>
      <c r="BO1" s="179"/>
      <c r="BP1" s="179"/>
      <c r="BQ1" s="179"/>
      <c r="BR1" s="182"/>
      <c r="BS1" s="179" t="s">
        <v>0</v>
      </c>
      <c r="BT1" s="182"/>
      <c r="BU1" s="179" t="s">
        <v>1</v>
      </c>
      <c r="BV1" s="183"/>
      <c r="BW1" s="179" t="s">
        <v>6</v>
      </c>
      <c r="BX1" s="179"/>
    </row>
    <row r="2" spans="1:76" x14ac:dyDescent="0.2">
      <c r="A2" s="3" t="s">
        <v>7</v>
      </c>
      <c r="B2" s="156" t="s">
        <v>5</v>
      </c>
      <c r="C2" s="166" t="s">
        <v>3</v>
      </c>
      <c r="D2" s="4" t="s">
        <v>5</v>
      </c>
      <c r="E2" s="19" t="s">
        <v>3</v>
      </c>
      <c r="F2" s="4" t="s">
        <v>5</v>
      </c>
      <c r="G2" s="19" t="s">
        <v>3</v>
      </c>
      <c r="H2" s="4" t="s">
        <v>5</v>
      </c>
      <c r="I2" s="19" t="s">
        <v>3</v>
      </c>
      <c r="J2" s="4" t="s">
        <v>5</v>
      </c>
      <c r="K2" s="19" t="s">
        <v>3</v>
      </c>
      <c r="L2" s="4" t="s">
        <v>5</v>
      </c>
      <c r="M2" s="19" t="s">
        <v>3</v>
      </c>
      <c r="N2" s="4" t="s">
        <v>5</v>
      </c>
      <c r="O2" s="19" t="s">
        <v>3</v>
      </c>
      <c r="P2" s="4" t="s">
        <v>5</v>
      </c>
      <c r="Q2" s="19" t="s">
        <v>3</v>
      </c>
      <c r="R2" s="4" t="s">
        <v>5</v>
      </c>
      <c r="S2" s="19" t="s">
        <v>3</v>
      </c>
      <c r="T2" s="4" t="s">
        <v>5</v>
      </c>
      <c r="U2" s="19" t="s">
        <v>3</v>
      </c>
      <c r="V2" s="4" t="s">
        <v>5</v>
      </c>
      <c r="W2" s="19" t="s">
        <v>3</v>
      </c>
      <c r="X2" s="4" t="s">
        <v>5</v>
      </c>
      <c r="Y2" s="19" t="s">
        <v>3</v>
      </c>
      <c r="Z2" s="4" t="s">
        <v>5</v>
      </c>
      <c r="AA2" s="19" t="s">
        <v>3</v>
      </c>
      <c r="AB2" s="4" t="s">
        <v>5</v>
      </c>
      <c r="AC2" s="19" t="s">
        <v>3</v>
      </c>
      <c r="AD2" s="4" t="s">
        <v>5</v>
      </c>
      <c r="AE2" s="19" t="s">
        <v>3</v>
      </c>
      <c r="AF2" s="4" t="s">
        <v>5</v>
      </c>
      <c r="AG2" s="19" t="s">
        <v>3</v>
      </c>
      <c r="AH2" s="4" t="s">
        <v>5</v>
      </c>
      <c r="AI2" s="19" t="s">
        <v>3</v>
      </c>
      <c r="AJ2" s="176" t="s">
        <v>5</v>
      </c>
      <c r="AK2" s="19" t="s">
        <v>3</v>
      </c>
      <c r="AL2" s="4" t="s">
        <v>5</v>
      </c>
      <c r="AM2" s="19" t="s">
        <v>3</v>
      </c>
      <c r="AN2" s="4" t="s">
        <v>5</v>
      </c>
      <c r="AO2" s="19" t="s">
        <v>3</v>
      </c>
      <c r="AP2" s="4" t="s">
        <v>5</v>
      </c>
      <c r="AQ2" s="19" t="s">
        <v>3</v>
      </c>
      <c r="AR2" s="4" t="s">
        <v>5</v>
      </c>
      <c r="AS2" s="19" t="s">
        <v>3</v>
      </c>
      <c r="AT2" s="4" t="s">
        <v>5</v>
      </c>
      <c r="AU2" s="19" t="s">
        <v>3</v>
      </c>
      <c r="AV2" s="4" t="s">
        <v>5</v>
      </c>
      <c r="AW2" s="19" t="s">
        <v>3</v>
      </c>
      <c r="AX2" s="4" t="s">
        <v>5</v>
      </c>
      <c r="AY2" s="19" t="s">
        <v>3</v>
      </c>
      <c r="AZ2" s="4" t="s">
        <v>5</v>
      </c>
      <c r="BA2" s="19" t="s">
        <v>3</v>
      </c>
      <c r="BB2" s="4" t="s">
        <v>5</v>
      </c>
      <c r="BC2" s="19" t="s">
        <v>3</v>
      </c>
      <c r="BD2" s="4" t="s">
        <v>5</v>
      </c>
      <c r="BE2" s="19" t="s">
        <v>3</v>
      </c>
      <c r="BF2" s="4" t="s">
        <v>5</v>
      </c>
      <c r="BG2" s="19" t="s">
        <v>3</v>
      </c>
      <c r="BH2" s="4" t="s">
        <v>5</v>
      </c>
      <c r="BI2" s="19" t="s">
        <v>3</v>
      </c>
      <c r="BK2" s="181"/>
      <c r="BL2" s="188"/>
      <c r="BM2" s="190" t="s">
        <v>5</v>
      </c>
      <c r="BN2" s="190"/>
      <c r="BO2" s="190"/>
      <c r="BP2" s="184" t="s">
        <v>3</v>
      </c>
      <c r="BQ2" s="184"/>
      <c r="BR2" s="185"/>
      <c r="BS2" s="5" t="s">
        <v>5</v>
      </c>
      <c r="BT2" s="6" t="s">
        <v>3</v>
      </c>
      <c r="BU2" s="5" t="s">
        <v>5</v>
      </c>
      <c r="BV2" s="7" t="s">
        <v>3</v>
      </c>
      <c r="BW2" s="5" t="s">
        <v>5</v>
      </c>
      <c r="BX2" s="8" t="s">
        <v>3</v>
      </c>
    </row>
    <row r="3" spans="1:76" x14ac:dyDescent="0.2">
      <c r="A3" s="9" t="s">
        <v>10</v>
      </c>
      <c r="B3" s="31">
        <v>430.17</v>
      </c>
      <c r="C3" s="167">
        <f>IF(AND((B3&gt;0),(B$5&gt;0)),(B3/B$5*100),"")</f>
        <v>939.64613368283096</v>
      </c>
      <c r="D3" s="31">
        <v>298.79000000000002</v>
      </c>
      <c r="E3" s="32">
        <f>IF(AND((D3&gt;0),(D$5&gt;0)),(D3/D$5*100),"")</f>
        <v>831.3578185865332</v>
      </c>
      <c r="F3" s="31">
        <v>319.25</v>
      </c>
      <c r="G3" s="32">
        <f>IF(AND((F3&gt;0),(F$5&gt;0)),(F3/F$5*100),"")</f>
        <v>759.39581351094193</v>
      </c>
      <c r="H3" s="31">
        <v>361.95</v>
      </c>
      <c r="I3" s="32">
        <f>IF(AND((H3&gt;0),(H$5&gt;0)),(H3/H$5*100),"")</f>
        <v>905.78078078078067</v>
      </c>
      <c r="J3" s="31">
        <v>354.03</v>
      </c>
      <c r="K3" s="32">
        <f>IF(AND((J3&gt;0),(J$5&gt;0)),(J3/J$5*100),"")</f>
        <v>798.44384303112304</v>
      </c>
      <c r="L3" s="31">
        <v>290.91000000000003</v>
      </c>
      <c r="M3" s="32">
        <f>IF(AND((L3&gt;0),(L$5&gt;0)),(L3/L$5*100),"")</f>
        <v>790.08690928843032</v>
      </c>
      <c r="N3" s="31"/>
      <c r="O3" s="32" t="str">
        <f>IF(AND((N3&gt;0),(N$5&gt;0)),(N3/N$5*100),"")</f>
        <v/>
      </c>
      <c r="P3" s="31">
        <v>351.66</v>
      </c>
      <c r="Q3" s="32">
        <f>IF(AND((P3&gt;0),(P$5&gt;0)),(P3/P$5*100),"")</f>
        <v>860.64610866372993</v>
      </c>
      <c r="R3" s="31">
        <v>280.75</v>
      </c>
      <c r="S3" s="32">
        <f>IF(AND((R3&gt;0),(R$5&gt;0)),(R3/R$5*100),"")</f>
        <v>913.89973958333337</v>
      </c>
      <c r="T3" s="31">
        <v>261.60000000000002</v>
      </c>
      <c r="U3" s="32">
        <f>IF(AND((T3&gt;0),(T$5&gt;0)),(T3/T$5*100),"")</f>
        <v>833.6520076481836</v>
      </c>
      <c r="V3" s="31">
        <v>316.54000000000002</v>
      </c>
      <c r="W3" s="32">
        <f>IF(AND((V3&gt;0),(V$5&gt;0)),(V3/V$5*100),"")</f>
        <v>867.70833333333337</v>
      </c>
      <c r="X3" s="31">
        <v>237.92</v>
      </c>
      <c r="Y3" s="32">
        <f>IF(AND((X3&gt;0),(X$5&gt;0)),(X3/X$5*100),"")</f>
        <v>801.07744107744099</v>
      </c>
      <c r="Z3" s="31">
        <v>352.59</v>
      </c>
      <c r="AA3" s="32">
        <f>IF(AND((Z3&gt;0),(Z$5&gt;0)),(Z3/Z$5*100),"")</f>
        <v>874.47916666666663</v>
      </c>
      <c r="AB3" s="31">
        <v>412.05</v>
      </c>
      <c r="AC3" s="32">
        <f>IF(AND((AB3&gt;0),(AB$5&gt;0)),(AB3/AB$5*100),"")</f>
        <v>1048.4732824427483</v>
      </c>
      <c r="AD3" s="31">
        <v>284.04000000000002</v>
      </c>
      <c r="AE3" s="32">
        <f>IF(AND((AD3&gt;0),(AD$5&gt;0)),(AD3/AD$5*100),"")</f>
        <v>809.23076923076917</v>
      </c>
      <c r="AF3" s="31">
        <v>285.16000000000003</v>
      </c>
      <c r="AG3" s="32">
        <f>IF(AND((AF3&gt;0),(AF$5&gt;0)),(AF3/AF$5*100),"")</f>
        <v>775.31266992930944</v>
      </c>
      <c r="AH3" s="31">
        <v>296.7</v>
      </c>
      <c r="AI3" s="32">
        <f>IF(AND((AH3&gt;0),(AH$5&gt;0)),(AH3/AH$5*100),"")</f>
        <v>842.41908006814322</v>
      </c>
      <c r="AJ3" s="31">
        <v>331.05</v>
      </c>
      <c r="AK3" s="32">
        <f>IF(AND((AJ3&gt;0),(AJ$5&gt;0)),(AJ3/AJ$5*100),"")</f>
        <v>904.50819672131149</v>
      </c>
      <c r="AL3" s="31"/>
      <c r="AM3" s="32" t="str">
        <f>IF(AND((AL3&gt;0),(AL$5&gt;0)),(AL3/AL$5*100),"")</f>
        <v/>
      </c>
      <c r="AN3" s="31"/>
      <c r="AO3" s="32" t="str">
        <f>IF(AND((AN3&gt;0),(AN$5&gt;0)),(AN3/AN$5*100),"")</f>
        <v/>
      </c>
      <c r="AP3" s="31"/>
      <c r="AQ3" s="32" t="str">
        <f>IF(AND((AP3&gt;0),(AP$5&gt;0)),(AP3/AP$5*100),"")</f>
        <v/>
      </c>
      <c r="AR3" s="31"/>
      <c r="AS3" s="32" t="str">
        <f>IF(AND((AR3&gt;0),(AR$5&gt;0)),(AR3/AR$5*100),"")</f>
        <v/>
      </c>
      <c r="AT3" s="31"/>
      <c r="AU3" s="32" t="str">
        <f>IF(AND((AT3&gt;0),(AT$5&gt;0)),(AT3/AT$5*100),"")</f>
        <v/>
      </c>
      <c r="AV3" s="31"/>
      <c r="AW3" s="32" t="str">
        <f>IF(AND((AV3&gt;0),(AV$5&gt;0)),(AV3/AV$5*100),"")</f>
        <v/>
      </c>
      <c r="AX3" s="31"/>
      <c r="AY3" s="32" t="str">
        <f>IF(AND((AX3&gt;0),(AX$5&gt;0)),(AX3/AX$5*100),"")</f>
        <v/>
      </c>
      <c r="AZ3" s="31"/>
      <c r="BA3" s="32" t="str">
        <f>IF(AND((AZ3&gt;0),(AZ$5&gt;0)),(AZ3/AZ$5*100),"")</f>
        <v/>
      </c>
      <c r="BB3" s="31"/>
      <c r="BC3" s="32" t="str">
        <f>IF(AND((BB3&gt;0),(BB$5&gt;0)),(BB3/BB$5*100),"")</f>
        <v/>
      </c>
      <c r="BD3" s="31"/>
      <c r="BE3" s="32" t="str">
        <f>IF(AND((BD3&gt;0),(BD$5&gt;0)),(BD3/BD$5*100),"")</f>
        <v/>
      </c>
      <c r="BF3" s="31"/>
      <c r="BG3" s="32" t="str">
        <f>IF(AND((BF3&gt;0),(BF$5&gt;0)),(BF3/BF$5*100),"")</f>
        <v/>
      </c>
      <c r="BH3" s="31"/>
      <c r="BI3" s="32" t="str">
        <f>IF(AND((BH3&gt;0),(BH$5&gt;0)),(BH3/BH$5*100),"")</f>
        <v/>
      </c>
      <c r="BK3" s="11" t="str">
        <f t="shared" ref="BK3:BK36" si="0">A3</f>
        <v>Body length</v>
      </c>
      <c r="BL3" s="33">
        <f>COUNT(B3,D3,F3,H3,J3,L3,N3,P3,R3,T3,V3,X3,Z3,AB3,AD3,AF3,AH3,AJ3,AL3,AN3,AP3,AR3,AT3,AV3,AX3,AZ3,BB3,BD3,BF3,BH3)</f>
        <v>17</v>
      </c>
      <c r="BM3" s="34">
        <f>IF(SUM(B3,D3,F3,H3,J3,L3,N3,P3,R3,T3,V3,X3,Z3,AB3,AD3,AF3,AH3,AJ3,AL3,AN3,AP3,AR3,AT3,AV3,AX3,AZ3,BB3,BD3,BF3,BH3)&gt;0,MIN(B3,D3,F3,H3,J3,L3,N3,P3,R3,T3,V3,X3,Z3,AB3,AD3,AF3,AH3,AJ3,AL3,AN3,AP3,AR3,AT3,AV3,AX3,AZ3,BB3,BD3,BF3,BH3),"")</f>
        <v>237.92</v>
      </c>
      <c r="BN3" s="35" t="str">
        <f>IF(COUNT(BM3)&gt;0,"–","?")</f>
        <v>–</v>
      </c>
      <c r="BO3" s="36">
        <f>IF(SUM(B3,D3,F3,H3,J3,L3,N3,P3,R3,T3,V3,X3,Z3,AB3,AD3,AF3,AH3,AJ3,AL3,AN3,AP3,AR3,AT3,AV3,AX3,AZ3,BB3,BD3,BF3,BH3)&gt;0,MAX(B3,D3,F3,H3,J3,L3,N3,P3,R3,T3,V3,X3,Z3,AB3,AD3,AF3,AH3,AJ3,AL3,AN3,AP3,AR3,AT3,AV3,AX3,AZ3,BB3,BD3,BF3,BH3),"")</f>
        <v>430.17</v>
      </c>
      <c r="BP3" s="30">
        <f>IF(SUM(C3,E3,G3,I3,K3,M3,O3,Q3,S3,U3,W3,Y3,AA3,AC3,AE3,AG3,AI3,AK3,AM3,AO3,AQ3,AS3,AU3,AW3,AY3,BA3,BC3,BE3,BG3,BI3)&gt;0,MIN(C3,E3,G3,I3,K3,M3,O3,Q3,S3,U3,W3,Y3,AA3,AC3,AE3,AG3,AI3,AK3,AM3,AO3,AQ3,AS3,AU3,AW3,AY3,BA3,BC3,BE3,BG3,BI3),"")</f>
        <v>759.39581351094193</v>
      </c>
      <c r="BQ3" s="29" t="str">
        <f>IF(COUNT(BP3)&gt;0,"–","?")</f>
        <v>–</v>
      </c>
      <c r="BR3" s="26">
        <f>IF(SUM(C3,E3,G3,I3,K3,M3,O3,Q3,S3,U3,W3,Y3,AA3,AC3,AE3,AG3,AI3,AK3,AM3,AO3,AQ3,AS3,AU3,AW3,AY3,BA3,BC3,BE3,BG3,BI3)&gt;0,MAX(C3,E3,G3,I3,K3,M3,O3,Q3,S3,U3,W3,Y3,AA3,AC3,AE3,AG3,AI3,AK3,AM3,AO3,AQ3,AS3,AU3,AW3,AY3,BA3,BC3,BE3,BG3,BI3),"")</f>
        <v>1048.4732824427483</v>
      </c>
      <c r="BS3" s="47">
        <f>IF(SUM(B3,D3,F3,H3,J3,L3,N3,P3,R3,T3,V3,X3,Z3,AB3,AD3,AF3,AH3,AJ3,AL3,AN3,AP3,AR3,AT3,AV3,AX3,AZ3,BB3,BD3,BF3,BH3)&gt;0,AVERAGE(B3,D3,F3,H3,J3,L3,N3,P3,R3,T3,V3,X3,Z3,AB3,AD3,AF3,AH3,AJ3,AL3,AN3,AP3,AR3,AT3,AV3,AX3,AZ3,BB3,BD3,BF3,BH3),"?")</f>
        <v>321.48</v>
      </c>
      <c r="BT3" s="27">
        <f>IF(SUM(C3,E3,G3,I3,K3,M3,O3,Q3,S3,U3,W3,Y3,AA3,AC3,AE3,AG3,AI3,AK3,AM3,AO3,AQ3,AS3,AU3,AW3,AY3,BA3,BC3,BE3,BG3,BI3)&gt;0,AVERAGE(C3,E3,G3,I3,K3,M3,O3,Q3,S3,U3,W3,Y3,AA3,AC3,AE3,AG3,AI3,AK3,AM3,AO3,AQ3,AS3,AU3,AW3,AY3,BA3,BC3,BE3,BG3,BI3),"?")</f>
        <v>856.24224083797708</v>
      </c>
      <c r="BU3" s="35">
        <f>IF(COUNT(B3,D3,F3,H3,J3,L3,N3,P3,R3,T3,V3,X3,Z3,AB3,AD3,AF3,AH3,AJ3,AL3,AN3,AP3,AR3,AT3,AV3,AX3,AZ3,BB3,BD3,BF3,BH3)&gt;1,STDEV(B3,D3,F3,H3,J3,L3,N3,P3,R3,T3,V3,X3,Z3,AB3,AD3,AF3,AH3,AJ3,AL3,AN3,AP3,AR3,AT3,AV3,AX3,AZ3,BB3,BD3,BF3,BH3),"?")</f>
        <v>51.066449724843935</v>
      </c>
      <c r="BV3" s="28">
        <f>IF(COUNT(C3,E3,G3,I3,K3,M3,O3,Q3,S3,U3,W3,Y3,AA3,AC3,AE3,AG3,AI3,AK3,AM3,AO3,AQ3,AS3,AU3,AW3,AY3,BA3,BC3,BE3,BG3,BI3)&gt;1,STDEV(C3,E3,G3,I3,K3,M3,O3,Q3,S3,U3,W3,Y3,AA3,AC3,AE3,AG3,AI3,AK3,AM3,AO3,AQ3,AS3,AU3,AW3,AY3,BA3,BC3,BE3,BG3,BI3),"?")</f>
        <v>71.9028707613531</v>
      </c>
      <c r="BW3" s="35">
        <f>IF(COUNT(B3)&gt;0,B3,"?")</f>
        <v>430.17</v>
      </c>
      <c r="BX3" s="29">
        <f>IF(COUNT(C3)&gt;0,C3,"?")</f>
        <v>939.64613368283096</v>
      </c>
    </row>
    <row r="4" spans="1:76" x14ac:dyDescent="0.2">
      <c r="A4" s="21" t="s">
        <v>34</v>
      </c>
      <c r="B4" s="168"/>
      <c r="C4" s="169"/>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77"/>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77"/>
      <c r="BK4" s="11" t="str">
        <f t="shared" si="0"/>
        <v>Buccopharyngeal tube</v>
      </c>
      <c r="BL4" s="12"/>
      <c r="BM4" s="34" t="str">
        <f t="shared" ref="BM4:BM36" si="1">IF(SUM(B4,D4,F4,H4,J4,L4,N4,P4,R4,T4,V4,X4,Z4,AB4,AD4,AF4,AH4,AJ4,AL4,AN4,AP4,AR4,AT4,AV4,AX4,AZ4,BB4,BD4,BF4,BH4)&gt;0,MIN(B4,D4,F4,H4,J4,L4,N4,P4,R4,T4,V4,X4,Z4,AB4,AD4,AF4,AH4,AJ4,AL4,AN4,AP4,AR4,AT4,AV4,AX4,AZ4,BB4,BD4,BF4,BH4),"")</f>
        <v/>
      </c>
      <c r="BN4" s="35"/>
      <c r="BO4" s="36"/>
      <c r="BP4" s="30"/>
      <c r="BQ4" s="29"/>
      <c r="BR4" s="26"/>
      <c r="BS4" s="47"/>
      <c r="BT4" s="27"/>
      <c r="BU4" s="35"/>
      <c r="BV4" s="28"/>
      <c r="BW4" s="35"/>
      <c r="BX4" s="29"/>
    </row>
    <row r="5" spans="1:76" x14ac:dyDescent="0.2">
      <c r="A5" s="9" t="s">
        <v>11</v>
      </c>
      <c r="B5" s="10">
        <v>45.78</v>
      </c>
      <c r="C5" s="171" t="s">
        <v>4</v>
      </c>
      <c r="D5" s="10">
        <v>35.94</v>
      </c>
      <c r="E5" s="20" t="s">
        <v>4</v>
      </c>
      <c r="F5" s="10">
        <v>42.04</v>
      </c>
      <c r="G5" s="20" t="s">
        <v>4</v>
      </c>
      <c r="H5" s="10">
        <v>39.96</v>
      </c>
      <c r="I5" s="20" t="s">
        <v>4</v>
      </c>
      <c r="J5" s="10">
        <v>44.34</v>
      </c>
      <c r="K5" s="20" t="s">
        <v>4</v>
      </c>
      <c r="L5" s="10">
        <v>36.82</v>
      </c>
      <c r="M5" s="20" t="s">
        <v>4</v>
      </c>
      <c r="N5" s="10"/>
      <c r="O5" s="20" t="s">
        <v>4</v>
      </c>
      <c r="P5" s="10">
        <v>40.86</v>
      </c>
      <c r="Q5" s="20" t="s">
        <v>4</v>
      </c>
      <c r="R5" s="10">
        <v>30.72</v>
      </c>
      <c r="S5" s="20" t="s">
        <v>4</v>
      </c>
      <c r="T5" s="10">
        <v>31.38</v>
      </c>
      <c r="U5" s="20" t="s">
        <v>4</v>
      </c>
      <c r="V5" s="10">
        <v>36.479999999999997</v>
      </c>
      <c r="W5" s="20" t="s">
        <v>4</v>
      </c>
      <c r="X5" s="10">
        <v>29.7</v>
      </c>
      <c r="Y5" s="20" t="s">
        <v>4</v>
      </c>
      <c r="Z5" s="10">
        <v>40.32</v>
      </c>
      <c r="AA5" s="20" t="s">
        <v>4</v>
      </c>
      <c r="AB5" s="10">
        <v>39.299999999999997</v>
      </c>
      <c r="AC5" s="20" t="s">
        <v>4</v>
      </c>
      <c r="AD5" s="10">
        <v>35.1</v>
      </c>
      <c r="AE5" s="20" t="s">
        <v>4</v>
      </c>
      <c r="AF5" s="10">
        <v>36.78</v>
      </c>
      <c r="AG5" s="20" t="s">
        <v>4</v>
      </c>
      <c r="AH5" s="10">
        <v>35.22</v>
      </c>
      <c r="AI5" s="20" t="s">
        <v>4</v>
      </c>
      <c r="AJ5" s="10">
        <v>36.6</v>
      </c>
      <c r="AK5" s="20" t="s">
        <v>4</v>
      </c>
      <c r="AL5" s="10">
        <v>44.04</v>
      </c>
      <c r="AM5" s="20" t="s">
        <v>4</v>
      </c>
      <c r="AN5" s="10">
        <v>39.96</v>
      </c>
      <c r="AO5" s="20" t="s">
        <v>4</v>
      </c>
      <c r="AP5" s="10">
        <v>43.14</v>
      </c>
      <c r="AQ5" s="20" t="s">
        <v>4</v>
      </c>
      <c r="AR5" s="10">
        <v>35.58</v>
      </c>
      <c r="AS5" s="20" t="s">
        <v>4</v>
      </c>
      <c r="AT5" s="10"/>
      <c r="AU5" s="20" t="s">
        <v>4</v>
      </c>
      <c r="AV5" s="10"/>
      <c r="AW5" s="20" t="s">
        <v>4</v>
      </c>
      <c r="AX5" s="10"/>
      <c r="AY5" s="20" t="s">
        <v>4</v>
      </c>
      <c r="AZ5" s="10"/>
      <c r="BA5" s="20" t="s">
        <v>4</v>
      </c>
      <c r="BB5" s="10"/>
      <c r="BC5" s="20" t="s">
        <v>4</v>
      </c>
      <c r="BD5" s="10"/>
      <c r="BE5" s="20" t="s">
        <v>4</v>
      </c>
      <c r="BF5" s="10"/>
      <c r="BG5" s="20" t="s">
        <v>4</v>
      </c>
      <c r="BH5" s="10"/>
      <c r="BI5" s="20" t="s">
        <v>4</v>
      </c>
      <c r="BK5" s="11" t="str">
        <f t="shared" si="0"/>
        <v xml:space="preserve">     Buccal tube length</v>
      </c>
      <c r="BL5" s="12">
        <f t="shared" ref="BL5:BL36" si="2">COUNT(B5,D5,F5,H5,J5,L5,N5,P5,R5,T5,V5,X5,Z5,AB5,AD5,AF5,AH5,AJ5,AL5,AN5,AP5,AR5,AT5,AV5,AX5,AZ5,BB5,BD5,BF5,BH5)</f>
        <v>21</v>
      </c>
      <c r="BM5" s="61">
        <f t="shared" si="1"/>
        <v>29.7</v>
      </c>
      <c r="BN5" s="13" t="str">
        <f t="shared" ref="BN5:BN36" si="3">IF(COUNT(BM5)&gt;0,"–","?")</f>
        <v>–</v>
      </c>
      <c r="BO5" s="62">
        <f t="shared" ref="BO5:BO36" si="4">IF(SUM(B5,D5,F5,H5,J5,L5,N5,P5,R5,T5,V5,X5,Z5,AB5,AD5,AF5,AH5,AJ5,AL5,AN5,AP5,AR5,AT5,AV5,AX5,AZ5,BB5,BD5,BF5,BH5)&gt;0,MAX(B5,D5,F5,H5,J5,L5,N5,P5,R5,T5,V5,X5,Z5,AB5,AD5,AF5,AH5,AJ5,AL5,AN5,AP5,AR5,AT5,AV5,AX5,AZ5,BB5,BD5,BF5,BH5),"")</f>
        <v>45.78</v>
      </c>
      <c r="BP5" s="63" t="str">
        <f t="shared" ref="BP5:BP36" si="5">IF(SUM(C5,E5,G5,I5,K5,M5,O5,Q5,S5,U5,W5,Y5,AA5,AC5,AE5,AG5,AI5,AK5,AM5,AO5,AQ5,AS5,AU5,AW5,AY5,BA5,BC5,BE5,BG5,BI5)&gt;0,MIN(C5,E5,G5,I5,K5,M5,O5,Q5,S5,U5,W5,Y5,AA5,AC5,AE5,AG5,AI5,AK5,AM5,AO5,AQ5,AS5,AU5,AW5,AY5,BA5,BC5,BE5,BG5,BI5),"")</f>
        <v/>
      </c>
      <c r="BQ5" s="2" t="s">
        <v>4</v>
      </c>
      <c r="BR5" s="64" t="str">
        <f t="shared" ref="BR5:BR36" si="6">IF(SUM(C5,E5,G5,I5,K5,M5,O5,Q5,S5,U5,W5,Y5,AA5,AC5,AE5,AG5,AI5,AK5,AM5,AO5,AQ5,AS5,AU5,AW5,AY5,BA5,BC5,BE5,BG5,BI5)&gt;0,MAX(C5,E5,G5,I5,K5,M5,O5,Q5,S5,U5,W5,Y5,AA5,AC5,AE5,AG5,AI5,AK5,AM5,AO5,AQ5,AS5,AU5,AW5,AY5,BA5,BC5,BE5,BG5,BI5),"")</f>
        <v/>
      </c>
      <c r="BS5" s="65">
        <f t="shared" ref="BS5:BS36" si="7">IF(SUM(B5,D5,F5,H5,J5,L5,N5,P5,R5,T5,V5,X5,Z5,AB5,AD5,AF5,AH5,AJ5,AL5,AN5,AP5,AR5,AT5,AV5,AX5,AZ5,BB5,BD5,BF5,BH5)&gt;0,AVERAGE(B5,D5,F5,H5,J5,L5,N5,P5,R5,T5,V5,X5,Z5,AB5,AD5,AF5,AH5,AJ5,AL5,AN5,AP5,AR5,AT5,AV5,AX5,AZ5,BB5,BD5,BF5,BH5),"?")</f>
        <v>38.09809523809524</v>
      </c>
      <c r="BT5" s="66" t="s">
        <v>4</v>
      </c>
      <c r="BU5" s="13">
        <f t="shared" ref="BU5:BU36" si="8">IF(COUNT(B5,D5,F5,H5,J5,L5,N5,P5,R5,T5,V5,X5,Z5,AB5,AD5,AF5,AH5,AJ5,AL5,AN5,AP5,AR5,AT5,AV5,AX5,AZ5,BB5,BD5,BF5,BH5)&gt;1,STDEV(B5,D5,F5,H5,J5,L5,N5,P5,R5,T5,V5,X5,Z5,AB5,AD5,AF5,AH5,AJ5,AL5,AN5,AP5,AR5,AT5,AV5,AX5,AZ5,BB5,BD5,BF5,BH5),"?")</f>
        <v>4.482088373791389</v>
      </c>
      <c r="BV5" s="67" t="s">
        <v>4</v>
      </c>
      <c r="BW5" s="13">
        <f t="shared" ref="BW5:BW36" si="9">IF(COUNT(B5)&gt;0,B5,"?")</f>
        <v>45.78</v>
      </c>
      <c r="BX5" s="14" t="s">
        <v>4</v>
      </c>
    </row>
    <row r="6" spans="1:76" x14ac:dyDescent="0.2">
      <c r="A6" s="9" t="s">
        <v>12</v>
      </c>
      <c r="B6" s="10">
        <v>35.340000000000003</v>
      </c>
      <c r="C6" s="171">
        <f>IF(AND((B6&gt;0),(B$5&gt;0)),(B6/B$5*100),"")</f>
        <v>77.195281782437746</v>
      </c>
      <c r="D6" s="10">
        <v>27.6</v>
      </c>
      <c r="E6" s="20">
        <f>IF(AND((D6&gt;0),(D$5&gt;0)),(D6/D$5*100),"")</f>
        <v>76.794657762938229</v>
      </c>
      <c r="F6" s="10">
        <v>32.75</v>
      </c>
      <c r="G6" s="20">
        <f>IF(AND((F6&gt;0),(F$5&gt;0)),(F6/F$5*100),"")</f>
        <v>77.901998097050424</v>
      </c>
      <c r="H6" s="10">
        <v>30.06</v>
      </c>
      <c r="I6" s="20">
        <f>IF(AND((H6&gt;0),(H$5&gt;0)),(H6/H$5*100),"")</f>
        <v>75.225225225225216</v>
      </c>
      <c r="J6" s="10">
        <v>34.26</v>
      </c>
      <c r="K6" s="20">
        <f>IF(AND((J6&gt;0),(J$5&gt;0)),(J6/J$5*100),"")</f>
        <v>77.266576454668453</v>
      </c>
      <c r="L6" s="10">
        <v>27.24</v>
      </c>
      <c r="M6" s="20">
        <f>IF(AND((L6&gt;0),(L$5&gt;0)),(L6/L$5*100),"")</f>
        <v>73.98153177620857</v>
      </c>
      <c r="N6" s="10"/>
      <c r="O6" s="20" t="str">
        <f>IF(AND((N6&gt;0),(N$5&gt;0)),(N6/N$5*100),"")</f>
        <v/>
      </c>
      <c r="P6" s="10">
        <v>31.5</v>
      </c>
      <c r="Q6" s="20">
        <f>IF(AND((P6&gt;0),(P$5&gt;0)),(P6/P$5*100),"")</f>
        <v>77.092511013215855</v>
      </c>
      <c r="R6" s="10">
        <v>23.7</v>
      </c>
      <c r="S6" s="20">
        <f>IF(AND((R6&gt;0),(R$5&gt;0)),(R6/R$5*100),"")</f>
        <v>77.1484375</v>
      </c>
      <c r="T6" s="10">
        <v>24</v>
      </c>
      <c r="U6" s="20">
        <f>IF(AND((T6&gt;0),(T$5&gt;0)),(T6/T$5*100),"")</f>
        <v>76.48183556405354</v>
      </c>
      <c r="V6" s="10">
        <v>28.32</v>
      </c>
      <c r="W6" s="20">
        <f>IF(AND((V6&gt;0),(V$5&gt;0)),(V6/V$5*100),"")</f>
        <v>77.631578947368425</v>
      </c>
      <c r="X6" s="10">
        <v>22.62</v>
      </c>
      <c r="Y6" s="20">
        <f>IF(AND((X6&gt;0),(X$5&gt;0)),(X6/X$5*100),"")</f>
        <v>76.161616161616166</v>
      </c>
      <c r="Z6" s="10">
        <v>30.9</v>
      </c>
      <c r="AA6" s="20">
        <f>IF(AND((Z6&gt;0),(Z$5&gt;0)),(Z6/Z$5*100),"")</f>
        <v>76.636904761904759</v>
      </c>
      <c r="AB6" s="10">
        <v>30.96</v>
      </c>
      <c r="AC6" s="20">
        <f>IF(AND((AB6&gt;0),(AB$5&gt;0)),(AB6/AB$5*100),"")</f>
        <v>78.778625954198475</v>
      </c>
      <c r="AD6" s="10">
        <v>27.3</v>
      </c>
      <c r="AE6" s="20">
        <f>IF(AND((AD6&gt;0),(AD$5&gt;0)),(AD6/AD$5*100),"")</f>
        <v>77.777777777777786</v>
      </c>
      <c r="AF6" s="10">
        <v>28.32</v>
      </c>
      <c r="AG6" s="20">
        <f>IF(AND((AF6&gt;0),(AF$5&gt;0)),(AF6/AF$5*100),"")</f>
        <v>76.998368678629689</v>
      </c>
      <c r="AH6" s="10">
        <v>27.18</v>
      </c>
      <c r="AI6" s="20">
        <f>IF(AND((AH6&gt;0),(AH$5&gt;0)),(AH6/AH$5*100),"")</f>
        <v>77.172061328790463</v>
      </c>
      <c r="AJ6" s="10">
        <v>28.02</v>
      </c>
      <c r="AK6" s="20">
        <f>IF(AND((AJ6&gt;0),(AJ$5&gt;0)),(AJ6/AJ$5*100),"")</f>
        <v>76.557377049180317</v>
      </c>
      <c r="AL6" s="10">
        <v>33.96</v>
      </c>
      <c r="AM6" s="20">
        <f>IF(AND((AL6&gt;0),(AL$5&gt;0)),(AL6/AL$5*100),"")</f>
        <v>77.111716621253407</v>
      </c>
      <c r="AN6" s="10">
        <v>31.38</v>
      </c>
      <c r="AO6" s="20">
        <f>IF(AND((AN6&gt;0),(AN$5&gt;0)),(AN6/AN$5*100),"")</f>
        <v>78.528528528528525</v>
      </c>
      <c r="AP6" s="10">
        <v>33.24</v>
      </c>
      <c r="AQ6" s="20">
        <f>IF(AND((AP6&gt;0),(AP$5&gt;0)),(AP6/AP$5*100),"")</f>
        <v>77.051460361613351</v>
      </c>
      <c r="AR6" s="10">
        <v>27.48</v>
      </c>
      <c r="AS6" s="20">
        <f>IF(AND((AR6&gt;0),(AR$5&gt;0)),(AR6/AR$5*100),"")</f>
        <v>77.234401349072513</v>
      </c>
      <c r="AT6" s="10"/>
      <c r="AU6" s="20" t="str">
        <f>IF(AND((AT6&gt;0),(AT$5&gt;0)),(AT6/AT$5*100),"")</f>
        <v/>
      </c>
      <c r="AV6" s="10"/>
      <c r="AW6" s="20" t="str">
        <f>IF(AND((AV6&gt;0),(AV$5&gt;0)),(AV6/AV$5*100),"")</f>
        <v/>
      </c>
      <c r="AX6" s="10"/>
      <c r="AY6" s="20" t="str">
        <f>IF(AND((AX6&gt;0),(AX$5&gt;0)),(AX6/AX$5*100),"")</f>
        <v/>
      </c>
      <c r="AZ6" s="10"/>
      <c r="BA6" s="20" t="str">
        <f>IF(AND((AZ6&gt;0),(AZ$5&gt;0)),(AZ6/AZ$5*100),"")</f>
        <v/>
      </c>
      <c r="BB6" s="10"/>
      <c r="BC6" s="20" t="str">
        <f>IF(AND((BB6&gt;0),(BB$5&gt;0)),(BB6/BB$5*100),"")</f>
        <v/>
      </c>
      <c r="BD6" s="10"/>
      <c r="BE6" s="20" t="str">
        <f>IF(AND((BD6&gt;0),(BD$5&gt;0)),(BD6/BD$5*100),"")</f>
        <v/>
      </c>
      <c r="BF6" s="10"/>
      <c r="BG6" s="20" t="str">
        <f>IF(AND((BF6&gt;0),(BF$5&gt;0)),(BF6/BF$5*100),"")</f>
        <v/>
      </c>
      <c r="BH6" s="10"/>
      <c r="BI6" s="20" t="str">
        <f>IF(AND((BH6&gt;0),(BH$5&gt;0)),(BH6/BH$5*100),"")</f>
        <v/>
      </c>
      <c r="BK6" s="11" t="str">
        <f t="shared" si="0"/>
        <v xml:space="preserve">     Stylet support insertion point</v>
      </c>
      <c r="BL6" s="12">
        <f t="shared" si="2"/>
        <v>21</v>
      </c>
      <c r="BM6" s="61">
        <f t="shared" si="1"/>
        <v>22.62</v>
      </c>
      <c r="BN6" s="13" t="str">
        <f t="shared" si="3"/>
        <v>–</v>
      </c>
      <c r="BO6" s="62">
        <f t="shared" si="4"/>
        <v>35.340000000000003</v>
      </c>
      <c r="BP6" s="63">
        <f t="shared" si="5"/>
        <v>73.98153177620857</v>
      </c>
      <c r="BQ6" s="14" t="str">
        <f t="shared" ref="BQ6:BQ36" si="10">IF(COUNT(BP6)&gt;0,"–","?")</f>
        <v>–</v>
      </c>
      <c r="BR6" s="64">
        <f t="shared" si="6"/>
        <v>78.778625954198475</v>
      </c>
      <c r="BS6" s="65">
        <f t="shared" si="7"/>
        <v>29.339523809523808</v>
      </c>
      <c r="BT6" s="66">
        <f t="shared" ref="BT6:BT36" si="11">IF(SUM(C6,E6,G6,I6,K6,M6,O6,Q6,S6,U6,W6,Y6,AA6,AC6,AE6,AG6,AI6,AK6,AM6,AO6,AQ6,AS6,AU6,AW6,AY6,BA6,BC6,BE6,BG6,BI6)&gt;0,AVERAGE(C6,E6,G6,I6,K6,M6,O6,Q6,S6,U6,W6,Y6,AA6,AC6,AE6,AG6,AI6,AK6,AM6,AO6,AQ6,AS6,AU6,AW6,AY6,BA6,BC6,BE6,BG6,BI6),"?")</f>
        <v>76.987070128368188</v>
      </c>
      <c r="BU6" s="13">
        <f t="shared" si="8"/>
        <v>3.5484059466054183</v>
      </c>
      <c r="BV6" s="67">
        <f t="shared" ref="BV6:BV36" si="12">IF(COUNT(C6,E6,G6,I6,K6,M6,O6,Q6,S6,U6,W6,Y6,AA6,AC6,AE6,AG6,AI6,AK6,AM6,AO6,AQ6,AS6,AU6,AW6,AY6,BA6,BC6,BE6,BG6,BI6)&gt;1,STDEV(C6,E6,G6,I6,K6,M6,O6,Q6,S6,U6,W6,Y6,AA6,AC6,AE6,AG6,AI6,AK6,AM6,AO6,AQ6,AS6,AU6,AW6,AY6,BA6,BC6,BE6,BG6,BI6),"?")</f>
        <v>1.0284837541605334</v>
      </c>
      <c r="BW6" s="13">
        <f t="shared" si="9"/>
        <v>35.340000000000003</v>
      </c>
      <c r="BX6" s="14">
        <f t="shared" ref="BX6:BX36" si="13">IF(COUNT(C6)&gt;0,C6,"?")</f>
        <v>77.195281782437746</v>
      </c>
    </row>
    <row r="7" spans="1:76" x14ac:dyDescent="0.2">
      <c r="A7" s="9" t="s">
        <v>13</v>
      </c>
      <c r="B7" s="10">
        <v>6.72</v>
      </c>
      <c r="C7" s="171">
        <f>IF(AND((B7&gt;0),(B$5&gt;0)),(B7/B$5*100),"")</f>
        <v>14.678899082568805</v>
      </c>
      <c r="D7" s="10">
        <v>4.9800000000000004</v>
      </c>
      <c r="E7" s="20">
        <f>IF(AND((D7&gt;0),(D$5&gt;0)),(D7/D$5*100),"")</f>
        <v>13.856427378964945</v>
      </c>
      <c r="F7" s="10">
        <v>6</v>
      </c>
      <c r="G7" s="20">
        <f>IF(AND((F7&gt;0),(F$5&gt;0)),(F7/F$5*100),"")</f>
        <v>14.2721217887726</v>
      </c>
      <c r="H7" s="10">
        <v>5.82</v>
      </c>
      <c r="I7" s="20">
        <f>IF(AND((H7&gt;0),(H$5&gt;0)),(H7/H$5*100),"")</f>
        <v>14.564564564564563</v>
      </c>
      <c r="J7" s="10">
        <v>6.24</v>
      </c>
      <c r="K7" s="20">
        <f>IF(AND((J7&gt;0),(J$5&gt;0)),(J7/J$5*100),"")</f>
        <v>14.073071718538566</v>
      </c>
      <c r="L7" s="10">
        <v>4.9800000000000004</v>
      </c>
      <c r="M7" s="20">
        <f>IF(AND((L7&gt;0),(L$5&gt;0)),(L7/L$5*100),"")</f>
        <v>13.525258011950028</v>
      </c>
      <c r="N7" s="10"/>
      <c r="O7" s="20" t="str">
        <f>IF(AND((N7&gt;0),(N$5&gt;0)),(N7/N$5*100),"")</f>
        <v/>
      </c>
      <c r="P7" s="10">
        <v>5.76</v>
      </c>
      <c r="Q7" s="20">
        <f>IF(AND((P7&gt;0),(P$5&gt;0)),(P7/P$5*100),"")</f>
        <v>14.096916299559471</v>
      </c>
      <c r="R7" s="10">
        <v>4.1399999999999997</v>
      </c>
      <c r="S7" s="20">
        <f>IF(AND((R7&gt;0),(R$5&gt;0)),(R7/R$5*100),"")</f>
        <v>13.4765625</v>
      </c>
      <c r="T7" s="10">
        <v>4.5599999999999996</v>
      </c>
      <c r="U7" s="20">
        <f>IF(AND((T7&gt;0),(T$5&gt;0)),(T7/T$5*100),"")</f>
        <v>14.531548757170171</v>
      </c>
      <c r="V7" s="10">
        <v>5.34</v>
      </c>
      <c r="W7" s="20">
        <f>IF(AND((V7&gt;0),(V$5&gt;0)),(V7/V$5*100),"")</f>
        <v>14.638157894736842</v>
      </c>
      <c r="X7" s="10">
        <v>4.08</v>
      </c>
      <c r="Y7" s="20">
        <f>IF(AND((X7&gt;0),(X$5&gt;0)),(X7/X$5*100),"")</f>
        <v>13.737373737373737</v>
      </c>
      <c r="Z7" s="10">
        <v>5.76</v>
      </c>
      <c r="AA7" s="20">
        <f>IF(AND((Z7&gt;0),(Z$5&gt;0)),(Z7/Z$5*100),"")</f>
        <v>14.285714285714285</v>
      </c>
      <c r="AB7" s="10">
        <v>6.42</v>
      </c>
      <c r="AC7" s="20">
        <f>IF(AND((AB7&gt;0),(AB$5&gt;0)),(AB7/AB$5*100),"")</f>
        <v>16.335877862595421</v>
      </c>
      <c r="AD7" s="10">
        <v>5.04</v>
      </c>
      <c r="AE7" s="20">
        <f>IF(AND((AD7&gt;0),(AD$5&gt;0)),(AD7/AD$5*100),"")</f>
        <v>14.358974358974358</v>
      </c>
      <c r="AF7" s="10">
        <v>5.16</v>
      </c>
      <c r="AG7" s="20">
        <f>IF(AND((AF7&gt;0),(AF$5&gt;0)),(AF7/AF$5*100),"")</f>
        <v>14.029363784665581</v>
      </c>
      <c r="AH7" s="10">
        <v>4.92</v>
      </c>
      <c r="AI7" s="20">
        <f>IF(AND((AH7&gt;0),(AH$5&gt;0)),(AH7/AH$5*100),"")</f>
        <v>13.969335604770016</v>
      </c>
      <c r="AJ7" s="10">
        <v>4.4400000000000004</v>
      </c>
      <c r="AK7" s="20">
        <f>IF(AND((AJ7&gt;0),(AJ$5&gt;0)),(AJ7/AJ$5*100),"")</f>
        <v>12.131147540983607</v>
      </c>
      <c r="AL7" s="10">
        <v>8.64</v>
      </c>
      <c r="AM7" s="20">
        <f>IF(AND((AL7&gt;0),(AL$5&gt;0)),(AL7/AL$5*100),"")</f>
        <v>19.618528610354225</v>
      </c>
      <c r="AN7" s="10">
        <v>6.3</v>
      </c>
      <c r="AO7" s="20">
        <f>IF(AND((AN7&gt;0),(AN$5&gt;0)),(AN7/AN$5*100),"")</f>
        <v>15.765765765765765</v>
      </c>
      <c r="AP7" s="10">
        <v>6.6</v>
      </c>
      <c r="AQ7" s="20">
        <f>IF(AND((AP7&gt;0),(AP$5&gt;0)),(AP7/AP$5*100),"")</f>
        <v>15.299026425591098</v>
      </c>
      <c r="AR7" s="10">
        <v>5.52</v>
      </c>
      <c r="AS7" s="20">
        <f>IF(AND((AR7&gt;0),(AR$5&gt;0)),(AR7/AR$5*100),"")</f>
        <v>15.51433389544688</v>
      </c>
      <c r="AT7" s="10"/>
      <c r="AU7" s="20" t="str">
        <f>IF(AND((AT7&gt;0),(AT$5&gt;0)),(AT7/AT$5*100),"")</f>
        <v/>
      </c>
      <c r="AV7" s="10"/>
      <c r="AW7" s="20" t="str">
        <f>IF(AND((AV7&gt;0),(AV$5&gt;0)),(AV7/AV$5*100),"")</f>
        <v/>
      </c>
      <c r="AX7" s="10"/>
      <c r="AY7" s="20" t="str">
        <f>IF(AND((AX7&gt;0),(AX$5&gt;0)),(AX7/AX$5*100),"")</f>
        <v/>
      </c>
      <c r="AZ7" s="10"/>
      <c r="BA7" s="20" t="str">
        <f>IF(AND((AZ7&gt;0),(AZ$5&gt;0)),(AZ7/AZ$5*100),"")</f>
        <v/>
      </c>
      <c r="BB7" s="10"/>
      <c r="BC7" s="20" t="str">
        <f>IF(AND((BB7&gt;0),(BB$5&gt;0)),(BB7/BB$5*100),"")</f>
        <v/>
      </c>
      <c r="BD7" s="10"/>
      <c r="BE7" s="20" t="str">
        <f>IF(AND((BD7&gt;0),(BD$5&gt;0)),(BD7/BD$5*100),"")</f>
        <v/>
      </c>
      <c r="BF7" s="10"/>
      <c r="BG7" s="20" t="str">
        <f>IF(AND((BF7&gt;0),(BF$5&gt;0)),(BF7/BF$5*100),"")</f>
        <v/>
      </c>
      <c r="BH7" s="10"/>
      <c r="BI7" s="20" t="str">
        <f>IF(AND((BH7&gt;0),(BH$5&gt;0)),(BH7/BH$5*100),"")</f>
        <v/>
      </c>
      <c r="BK7" s="11" t="str">
        <f t="shared" si="0"/>
        <v xml:space="preserve">     Buccal tube external width</v>
      </c>
      <c r="BL7" s="12">
        <f t="shared" si="2"/>
        <v>21</v>
      </c>
      <c r="BM7" s="61">
        <f t="shared" si="1"/>
        <v>4.08</v>
      </c>
      <c r="BN7" s="13" t="str">
        <f t="shared" si="3"/>
        <v>–</v>
      </c>
      <c r="BO7" s="62">
        <f t="shared" si="4"/>
        <v>8.64</v>
      </c>
      <c r="BP7" s="63">
        <f t="shared" si="5"/>
        <v>12.131147540983607</v>
      </c>
      <c r="BQ7" s="14" t="str">
        <f t="shared" si="10"/>
        <v>–</v>
      </c>
      <c r="BR7" s="64">
        <f t="shared" si="6"/>
        <v>19.618528610354225</v>
      </c>
      <c r="BS7" s="65">
        <f t="shared" si="7"/>
        <v>5.5914285714285707</v>
      </c>
      <c r="BT7" s="66">
        <f t="shared" si="11"/>
        <v>14.607569993764809</v>
      </c>
      <c r="BU7" s="13">
        <f t="shared" si="8"/>
        <v>1.0489913522726764</v>
      </c>
      <c r="BV7" s="67">
        <f t="shared" si="12"/>
        <v>1.4529779136859551</v>
      </c>
      <c r="BW7" s="13">
        <f t="shared" si="9"/>
        <v>6.72</v>
      </c>
      <c r="BX7" s="14">
        <f t="shared" si="13"/>
        <v>14.678899082568805</v>
      </c>
    </row>
    <row r="8" spans="1:76" x14ac:dyDescent="0.2">
      <c r="A8" s="9" t="s">
        <v>14</v>
      </c>
      <c r="B8" s="10">
        <v>4.9800000000000004</v>
      </c>
      <c r="C8" s="171">
        <f>IF(AND((B8&gt;0),(B$5&gt;0)),(B8/B$5*100),"")</f>
        <v>10.878112712975099</v>
      </c>
      <c r="D8" s="10">
        <v>3.72</v>
      </c>
      <c r="E8" s="20">
        <f>IF(AND((D8&gt;0),(D$5&gt;0)),(D8/D$5*100),"")</f>
        <v>10.350584307178632</v>
      </c>
      <c r="F8" s="10">
        <v>4.26</v>
      </c>
      <c r="G8" s="20">
        <f>IF(AND((F8&gt;0),(F$5&gt;0)),(F8/F$5*100),"")</f>
        <v>10.133206470028544</v>
      </c>
      <c r="H8" s="10">
        <v>4.32</v>
      </c>
      <c r="I8" s="20">
        <f>IF(AND((H8&gt;0),(H$5&gt;0)),(H8/H$5*100),"")</f>
        <v>10.810810810810811</v>
      </c>
      <c r="J8" s="10">
        <v>4.62</v>
      </c>
      <c r="K8" s="20">
        <f>IF(AND((J8&gt;0),(J$5&gt;0)),(J8/J$5*100),"")</f>
        <v>10.419485791610283</v>
      </c>
      <c r="L8" s="10">
        <v>3.78</v>
      </c>
      <c r="M8" s="20">
        <f>IF(AND((L8&gt;0),(L$5&gt;0)),(L8/L$5*100),"")</f>
        <v>10.266159695817489</v>
      </c>
      <c r="N8" s="10"/>
      <c r="O8" s="20" t="str">
        <f>IF(AND((N8&gt;0),(N$5&gt;0)),(N8/N$5*100),"")</f>
        <v/>
      </c>
      <c r="P8" s="10">
        <v>4.2</v>
      </c>
      <c r="Q8" s="20">
        <f>IF(AND((P8&gt;0),(P$5&gt;0)),(P8/P$5*100),"")</f>
        <v>10.279001468428781</v>
      </c>
      <c r="R8" s="10">
        <v>3.06</v>
      </c>
      <c r="S8" s="20">
        <f>IF(AND((R8&gt;0),(R$5&gt;0)),(R8/R$5*100),"")</f>
        <v>9.9609375</v>
      </c>
      <c r="T8" s="10">
        <v>3.3</v>
      </c>
      <c r="U8" s="20">
        <f>IF(AND((T8&gt;0),(T$5&gt;0)),(T8/T$5*100),"")</f>
        <v>10.51625239005736</v>
      </c>
      <c r="V8" s="10">
        <v>3.96</v>
      </c>
      <c r="W8" s="20">
        <f>IF(AND((V8&gt;0),(V$5&gt;0)),(V8/V$5*100),"")</f>
        <v>10.855263157894738</v>
      </c>
      <c r="X8" s="10">
        <v>3.12</v>
      </c>
      <c r="Y8" s="20">
        <f>IF(AND((X8&gt;0),(X$5&gt;0)),(X8/X$5*100),"")</f>
        <v>10.505050505050505</v>
      </c>
      <c r="Z8" s="10">
        <v>4.32</v>
      </c>
      <c r="AA8" s="20">
        <f>IF(AND((Z8&gt;0),(Z$5&gt;0)),(Z8/Z$5*100),"")</f>
        <v>10.714285714285715</v>
      </c>
      <c r="AB8" s="10">
        <v>4.8</v>
      </c>
      <c r="AC8" s="20">
        <f>IF(AND((AB8&gt;0),(AB$5&gt;0)),(AB8/AB$5*100),"")</f>
        <v>12.213740458015268</v>
      </c>
      <c r="AD8" s="10">
        <v>3.66</v>
      </c>
      <c r="AE8" s="20">
        <f>IF(AND((AD8&gt;0),(AD$5&gt;0)),(AD8/AD$5*100),"")</f>
        <v>10.427350427350428</v>
      </c>
      <c r="AF8" s="10">
        <v>3.96</v>
      </c>
      <c r="AG8" s="20">
        <f>IF(AND((AF8&gt;0),(AF$5&gt;0)),(AF8/AF$5*100),"")</f>
        <v>10.766721044045676</v>
      </c>
      <c r="AH8" s="10">
        <v>3.72</v>
      </c>
      <c r="AI8" s="20">
        <f>IF(AND((AH8&gt;0),(AH$5&gt;0)),(AH8/AH$5*100),"")</f>
        <v>10.562180579216356</v>
      </c>
      <c r="AJ8" s="10">
        <v>3.06</v>
      </c>
      <c r="AK8" s="20">
        <f>IF(AND((AJ8&gt;0),(AJ$5&gt;0)),(AJ8/AJ$5*100),"")</f>
        <v>8.3606557377049189</v>
      </c>
      <c r="AL8" s="10">
        <v>7.56</v>
      </c>
      <c r="AM8" s="20">
        <f>IF(AND((AL8&gt;0),(AL$5&gt;0)),(AL8/AL$5*100),"")</f>
        <v>17.166212534059945</v>
      </c>
      <c r="AN8" s="10">
        <v>4.62</v>
      </c>
      <c r="AO8" s="20">
        <f>IF(AND((AN8&gt;0),(AN$5&gt;0)),(AN8/AN$5*100),"")</f>
        <v>11.561561561561561</v>
      </c>
      <c r="AP8" s="10">
        <v>4.8</v>
      </c>
      <c r="AQ8" s="20">
        <f>IF(AND((AP8&gt;0),(AP$5&gt;0)),(AP8/AP$5*100),"")</f>
        <v>11.126564673157162</v>
      </c>
      <c r="AR8" s="10">
        <v>4.1399999999999997</v>
      </c>
      <c r="AS8" s="20">
        <f>IF(AND((AR8&gt;0),(AR$5&gt;0)),(AR8/AR$5*100),"")</f>
        <v>11.635750421585159</v>
      </c>
      <c r="AT8" s="10"/>
      <c r="AU8" s="20" t="str">
        <f>IF(AND((AT8&gt;0),(AT$5&gt;0)),(AT8/AT$5*100),"")</f>
        <v/>
      </c>
      <c r="AV8" s="10"/>
      <c r="AW8" s="20" t="str">
        <f>IF(AND((AV8&gt;0),(AV$5&gt;0)),(AV8/AV$5*100),"")</f>
        <v/>
      </c>
      <c r="AX8" s="10"/>
      <c r="AY8" s="20" t="str">
        <f>IF(AND((AX8&gt;0),(AX$5&gt;0)),(AX8/AX$5*100),"")</f>
        <v/>
      </c>
      <c r="AZ8" s="10"/>
      <c r="BA8" s="20" t="str">
        <f>IF(AND((AZ8&gt;0),(AZ$5&gt;0)),(AZ8/AZ$5*100),"")</f>
        <v/>
      </c>
      <c r="BB8" s="10"/>
      <c r="BC8" s="20" t="str">
        <f>IF(AND((BB8&gt;0),(BB$5&gt;0)),(BB8/BB$5*100),"")</f>
        <v/>
      </c>
      <c r="BD8" s="10"/>
      <c r="BE8" s="20" t="str">
        <f>IF(AND((BD8&gt;0),(BD$5&gt;0)),(BD8/BD$5*100),"")</f>
        <v/>
      </c>
      <c r="BF8" s="10"/>
      <c r="BG8" s="20" t="str">
        <f>IF(AND((BF8&gt;0),(BF$5&gt;0)),(BF8/BF$5*100),"")</f>
        <v/>
      </c>
      <c r="BH8" s="10"/>
      <c r="BI8" s="20" t="str">
        <f>IF(AND((BH8&gt;0),(BH$5&gt;0)),(BH8/BH$5*100),"")</f>
        <v/>
      </c>
      <c r="BK8" s="11" t="str">
        <f t="shared" si="0"/>
        <v xml:space="preserve">     Buccal tube internal width</v>
      </c>
      <c r="BL8" s="12">
        <f t="shared" si="2"/>
        <v>21</v>
      </c>
      <c r="BM8" s="61">
        <f t="shared" si="1"/>
        <v>3.06</v>
      </c>
      <c r="BN8" s="13" t="str">
        <f t="shared" si="3"/>
        <v>–</v>
      </c>
      <c r="BO8" s="62">
        <f t="shared" si="4"/>
        <v>7.56</v>
      </c>
      <c r="BP8" s="63">
        <f t="shared" si="5"/>
        <v>8.3606557377049189</v>
      </c>
      <c r="BQ8" s="14" t="str">
        <f t="shared" si="10"/>
        <v>–</v>
      </c>
      <c r="BR8" s="64">
        <f t="shared" si="6"/>
        <v>17.166212534059945</v>
      </c>
      <c r="BS8" s="65">
        <f t="shared" si="7"/>
        <v>4.1885714285714286</v>
      </c>
      <c r="BT8" s="66">
        <f t="shared" si="11"/>
        <v>10.92904228384926</v>
      </c>
      <c r="BU8" s="13">
        <f t="shared" si="8"/>
        <v>0.96497816407567361</v>
      </c>
      <c r="BV8" s="67">
        <f t="shared" si="12"/>
        <v>1.6116082687643347</v>
      </c>
      <c r="BW8" s="13">
        <f t="shared" si="9"/>
        <v>4.9800000000000004</v>
      </c>
      <c r="BX8" s="14">
        <f t="shared" si="13"/>
        <v>10.878112712975099</v>
      </c>
    </row>
    <row r="9" spans="1:76" x14ac:dyDescent="0.2">
      <c r="A9" s="9" t="s">
        <v>15</v>
      </c>
      <c r="B9" s="10">
        <v>27.24</v>
      </c>
      <c r="C9" s="171">
        <f>IF(AND((B9&gt;0),(B$5&gt;0)),(B9/B$5*100),"")</f>
        <v>59.501965923984265</v>
      </c>
      <c r="D9" s="10">
        <v>22.08</v>
      </c>
      <c r="E9" s="20">
        <f>IF(AND((D9&gt;0),(D$5&gt;0)),(D9/D$5*100),"")</f>
        <v>61.43572621035058</v>
      </c>
      <c r="F9" s="10"/>
      <c r="G9" s="20" t="str">
        <f>IF(AND((F9&gt;0),(F$5&gt;0)),(F9/F$5*100),"")</f>
        <v/>
      </c>
      <c r="H9" s="10">
        <v>24.48</v>
      </c>
      <c r="I9" s="20">
        <f>IF(AND((H9&gt;0),(H$5&gt;0)),(H9/H$5*100),"")</f>
        <v>61.261261261261254</v>
      </c>
      <c r="J9" s="10">
        <v>26.1</v>
      </c>
      <c r="K9" s="20">
        <f>IF(AND((J9&gt;0),(J$5&gt;0)),(J9/J$5*100),"")</f>
        <v>58.863328822733422</v>
      </c>
      <c r="L9" s="10">
        <v>21.9</v>
      </c>
      <c r="M9" s="20">
        <f>IF(AND((L9&gt;0),(L$5&gt;0)),(L9/L$5*100),"")</f>
        <v>59.478544269418791</v>
      </c>
      <c r="N9" s="10"/>
      <c r="O9" s="20" t="str">
        <f>IF(AND((N9&gt;0),(N$5&gt;0)),(N9/N$5*100),"")</f>
        <v/>
      </c>
      <c r="P9" s="10">
        <v>24.66</v>
      </c>
      <c r="Q9" s="20">
        <f>IF(AND((P9&gt;0),(P$5&gt;0)),(P9/P$5*100),"")</f>
        <v>60.352422907488986</v>
      </c>
      <c r="R9" s="10">
        <v>18.059999999999999</v>
      </c>
      <c r="S9" s="20">
        <f>IF(AND((R9&gt;0),(R$5&gt;0)),(R9/R$5*100),"")</f>
        <v>58.7890625</v>
      </c>
      <c r="T9" s="10">
        <v>18.54</v>
      </c>
      <c r="U9" s="20">
        <f>IF(AND((T9&gt;0),(T$5&gt;0)),(T9/T$5*100),"")</f>
        <v>59.082217973231351</v>
      </c>
      <c r="V9" s="10">
        <v>21.9</v>
      </c>
      <c r="W9" s="20">
        <f>IF(AND((V9&gt;0),(V$5&gt;0)),(V9/V$5*100),"")</f>
        <v>60.032894736842103</v>
      </c>
      <c r="X9" s="10">
        <v>17.28</v>
      </c>
      <c r="Y9" s="20">
        <f>IF(AND((X9&gt;0),(X$5&gt;0)),(X9/X$5*100),"")</f>
        <v>58.181818181818187</v>
      </c>
      <c r="Z9" s="10">
        <v>24.36</v>
      </c>
      <c r="AA9" s="20">
        <f>IF(AND((Z9&gt;0),(Z$5&gt;0)),(Z9/Z$5*100),"")</f>
        <v>60.416666666666664</v>
      </c>
      <c r="AB9" s="10">
        <v>24.06</v>
      </c>
      <c r="AC9" s="20">
        <f>IF(AND((AB9&gt;0),(AB$5&gt;0)),(AB9/AB$5*100),"")</f>
        <v>61.221374045801525</v>
      </c>
      <c r="AD9" s="10">
        <v>20.38</v>
      </c>
      <c r="AE9" s="20">
        <f>IF(AND((AD9&gt;0),(AD$5&gt;0)),(AD9/AD$5*100),"")</f>
        <v>58.062678062678053</v>
      </c>
      <c r="AF9" s="10">
        <v>22.2</v>
      </c>
      <c r="AG9" s="20">
        <f>IF(AND((AF9&gt;0),(AF$5&gt;0)),(AF9/AF$5*100),"")</f>
        <v>60.358890701468184</v>
      </c>
      <c r="AH9" s="10">
        <v>19.920000000000002</v>
      </c>
      <c r="AI9" s="20">
        <f>IF(AND((AH9&gt;0),(AH$5&gt;0)),(AH9/AH$5*100),"")</f>
        <v>56.558773424190811</v>
      </c>
      <c r="AJ9" s="10">
        <v>21.12</v>
      </c>
      <c r="AK9" s="20">
        <f>IF(AND((AJ9&gt;0),(AJ$5&gt;0)),(AJ9/AJ$5*100),"")</f>
        <v>57.704918032786892</v>
      </c>
      <c r="AL9" s="10"/>
      <c r="AM9" s="20" t="str">
        <f>IF(AND((AL9&gt;0),(AL$5&gt;0)),(AL9/AL$5*100),"")</f>
        <v/>
      </c>
      <c r="AN9" s="10">
        <v>24</v>
      </c>
      <c r="AO9" s="20">
        <f>IF(AND((AN9&gt;0),(AN$5&gt;0)),(AN9/AN$5*100),"")</f>
        <v>60.06006006006006</v>
      </c>
      <c r="AP9" s="10">
        <v>26.28</v>
      </c>
      <c r="AQ9" s="20">
        <f>IF(AND((AP9&gt;0),(AP$5&gt;0)),(AP9/AP$5*100),"")</f>
        <v>60.917941585535459</v>
      </c>
      <c r="AR9" s="10">
        <v>20.64</v>
      </c>
      <c r="AS9" s="20">
        <f>IF(AND((AR9&gt;0),(AR$5&gt;0)),(AR9/AR$5*100),"")</f>
        <v>58.010118043844862</v>
      </c>
      <c r="AT9" s="10"/>
      <c r="AU9" s="20" t="str">
        <f>IF(AND((AT9&gt;0),(AT$5&gt;0)),(AT9/AT$5*100),"")</f>
        <v/>
      </c>
      <c r="AV9" s="10"/>
      <c r="AW9" s="20" t="str">
        <f>IF(AND((AV9&gt;0),(AV$5&gt;0)),(AV9/AV$5*100),"")</f>
        <v/>
      </c>
      <c r="AX9" s="10"/>
      <c r="AY9" s="20" t="str">
        <f>IF(AND((AX9&gt;0),(AX$5&gt;0)),(AX9/AX$5*100),"")</f>
        <v/>
      </c>
      <c r="AZ9" s="10"/>
      <c r="BA9" s="20" t="str">
        <f>IF(AND((AZ9&gt;0),(AZ$5&gt;0)),(AZ9/AZ$5*100),"")</f>
        <v/>
      </c>
      <c r="BB9" s="10"/>
      <c r="BC9" s="20" t="str">
        <f>IF(AND((BB9&gt;0),(BB$5&gt;0)),(BB9/BB$5*100),"")</f>
        <v/>
      </c>
      <c r="BD9" s="10"/>
      <c r="BE9" s="20" t="str">
        <f>IF(AND((BD9&gt;0),(BD$5&gt;0)),(BD9/BD$5*100),"")</f>
        <v/>
      </c>
      <c r="BF9" s="10"/>
      <c r="BG9" s="20" t="str">
        <f>IF(AND((BF9&gt;0),(BF$5&gt;0)),(BF9/BF$5*100),"")</f>
        <v/>
      </c>
      <c r="BH9" s="10"/>
      <c r="BI9" s="20" t="str">
        <f>IF(AND((BH9&gt;0),(BH$5&gt;0)),(BH9/BH$5*100),"")</f>
        <v/>
      </c>
      <c r="BK9" s="11" t="str">
        <f t="shared" si="0"/>
        <v xml:space="preserve">     Ventral lamina length</v>
      </c>
      <c r="BL9" s="12">
        <f t="shared" si="2"/>
        <v>19</v>
      </c>
      <c r="BM9" s="61">
        <f t="shared" si="1"/>
        <v>17.28</v>
      </c>
      <c r="BN9" s="13" t="str">
        <f t="shared" si="3"/>
        <v>–</v>
      </c>
      <c r="BO9" s="62">
        <f t="shared" si="4"/>
        <v>27.24</v>
      </c>
      <c r="BP9" s="63">
        <f t="shared" si="5"/>
        <v>56.558773424190811</v>
      </c>
      <c r="BQ9" s="14" t="str">
        <f t="shared" si="10"/>
        <v>–</v>
      </c>
      <c r="BR9" s="64">
        <f t="shared" si="6"/>
        <v>61.43572621035058</v>
      </c>
      <c r="BS9" s="65">
        <f t="shared" si="7"/>
        <v>22.378947368421056</v>
      </c>
      <c r="BT9" s="66">
        <f t="shared" si="11"/>
        <v>59.48898228474534</v>
      </c>
      <c r="BU9" s="13">
        <f t="shared" si="8"/>
        <v>2.8510385919224923</v>
      </c>
      <c r="BV9" s="67">
        <f t="shared" si="12"/>
        <v>1.3683904762281638</v>
      </c>
      <c r="BW9" s="13">
        <f t="shared" si="9"/>
        <v>27.24</v>
      </c>
      <c r="BX9" s="14">
        <f t="shared" si="13"/>
        <v>59.501965923984265</v>
      </c>
    </row>
    <row r="10" spans="1:76" x14ac:dyDescent="0.2">
      <c r="A10" s="21" t="s">
        <v>35</v>
      </c>
      <c r="B10" s="168"/>
      <c r="C10" s="169"/>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77"/>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77"/>
      <c r="BK10" s="11" t="str">
        <f t="shared" si="0"/>
        <v>Placoid lengths</v>
      </c>
      <c r="BL10" s="12"/>
      <c r="BM10" s="61"/>
      <c r="BN10" s="13"/>
      <c r="BO10" s="62"/>
      <c r="BP10" s="63"/>
      <c r="BQ10" s="14"/>
      <c r="BR10" s="64"/>
      <c r="BS10" s="65"/>
      <c r="BT10" s="66"/>
      <c r="BU10" s="13"/>
      <c r="BV10" s="67"/>
      <c r="BW10" s="13"/>
      <c r="BX10" s="14"/>
    </row>
    <row r="11" spans="1:76" x14ac:dyDescent="0.2">
      <c r="A11" s="9" t="s">
        <v>16</v>
      </c>
      <c r="B11" s="10">
        <v>5.92</v>
      </c>
      <c r="C11" s="171">
        <f t="shared" ref="C11:C16" si="14">IF(AND((B11&gt;0),(B$5&gt;0)),(B11/B$5*100),"")</f>
        <v>12.931411096548711</v>
      </c>
      <c r="D11" s="10">
        <v>4.6100000000000003</v>
      </c>
      <c r="E11" s="20">
        <f t="shared" ref="E11:E16" si="15">IF(AND((D11&gt;0),(D$5&gt;0)),(D11/D$5*100),"")</f>
        <v>12.826933778519756</v>
      </c>
      <c r="F11" s="10">
        <v>5.12</v>
      </c>
      <c r="G11" s="20">
        <f t="shared" ref="G11:G16" si="16">IF(AND((F11&gt;0),(F$5&gt;0)),(F11/F$5*100),"")</f>
        <v>12.178877259752618</v>
      </c>
      <c r="H11" s="10">
        <v>6.25</v>
      </c>
      <c r="I11" s="20">
        <f t="shared" ref="I11:I16" si="17">IF(AND((H11&gt;0),(H$5&gt;0)),(H11/H$5*100),"")</f>
        <v>15.64064064064064</v>
      </c>
      <c r="J11" s="10">
        <v>5.58</v>
      </c>
      <c r="K11" s="20">
        <f t="shared" ref="K11:K16" si="18">IF(AND((J11&gt;0),(J$5&gt;0)),(J11/J$5*100),"")</f>
        <v>12.584573748308525</v>
      </c>
      <c r="L11" s="10">
        <v>4.41</v>
      </c>
      <c r="M11" s="20">
        <f t="shared" ref="M11:M16" si="19">IF(AND((L11&gt;0),(L$5&gt;0)),(L11/L$5*100),"")</f>
        <v>11.977186311787072</v>
      </c>
      <c r="N11" s="10"/>
      <c r="O11" s="20" t="str">
        <f t="shared" ref="O11:O16" si="20">IF(AND((N11&gt;0),(N$5&gt;0)),(N11/N$5*100),"")</f>
        <v/>
      </c>
      <c r="P11" s="10">
        <v>4.3899999999999997</v>
      </c>
      <c r="Q11" s="20">
        <f t="shared" ref="Q11:Q16" si="21">IF(AND((P11&gt;0),(P$5&gt;0)),(P11/P$5*100),"")</f>
        <v>10.744003915810083</v>
      </c>
      <c r="R11" s="10">
        <v>3.32</v>
      </c>
      <c r="S11" s="20">
        <f t="shared" ref="S11:S16" si="22">IF(AND((R11&gt;0),(R$5&gt;0)),(R11/R$5*100),"")</f>
        <v>10.807291666666668</v>
      </c>
      <c r="T11" s="10">
        <v>4.1399999999999997</v>
      </c>
      <c r="U11" s="20">
        <f t="shared" ref="U11:U16" si="23">IF(AND((T11&gt;0),(T$5&gt;0)),(T11/T$5*100),"")</f>
        <v>13.193116634799235</v>
      </c>
      <c r="V11" s="10">
        <v>5.0199999999999996</v>
      </c>
      <c r="W11" s="20">
        <f t="shared" ref="W11:W16" si="24">IF(AND((V11&gt;0),(V$5&gt;0)),(V11/V$5*100),"")</f>
        <v>13.760964912280702</v>
      </c>
      <c r="X11" s="10">
        <v>2.2999999999999998</v>
      </c>
      <c r="Y11" s="20">
        <f t="shared" ref="Y11:Y17" si="25">IF(AND((X11&gt;0),(X$5&gt;0)),(X11/X$5*100),"")</f>
        <v>7.7441077441077439</v>
      </c>
      <c r="Z11" s="10">
        <v>5.17</v>
      </c>
      <c r="AA11" s="20">
        <f t="shared" ref="AA11:AA16" si="26">IF(AND((Z11&gt;0),(Z$5&gt;0)),(Z11/Z$5*100),"")</f>
        <v>12.822420634920634</v>
      </c>
      <c r="AB11" s="10">
        <v>5.37</v>
      </c>
      <c r="AC11" s="20">
        <f t="shared" ref="AC11:AC16" si="27">IF(AND((AB11&gt;0),(AB$5&gt;0)),(AB11/AB$5*100),"")</f>
        <v>13.664122137404581</v>
      </c>
      <c r="AD11" s="10">
        <v>4.37</v>
      </c>
      <c r="AE11" s="20">
        <f t="shared" ref="AE11:AE16" si="28">IF(AND((AD11&gt;0),(AD$5&gt;0)),(AD11/AD$5*100),"")</f>
        <v>12.450142450142449</v>
      </c>
      <c r="AF11" s="10">
        <v>3.83</v>
      </c>
      <c r="AG11" s="20">
        <f t="shared" ref="AG11:AG16" si="29">IF(AND((AF11&gt;0),(AF$5&gt;0)),(AF11/AF$5*100),"")</f>
        <v>10.41326808047852</v>
      </c>
      <c r="AH11" s="10">
        <v>3.23</v>
      </c>
      <c r="AI11" s="20">
        <f t="shared" ref="AI11:AI16" si="30">IF(AND((AH11&gt;0),(AH$5&gt;0)),(AH11/AH$5*100),"")</f>
        <v>9.1709256104486094</v>
      </c>
      <c r="AJ11" s="10">
        <v>3.73</v>
      </c>
      <c r="AK11" s="20">
        <f t="shared" ref="AK11:AK16" si="31">IF(AND((AJ11&gt;0),(AJ$5&gt;0)),(AJ11/AJ$5*100),"")</f>
        <v>10.191256830601091</v>
      </c>
      <c r="AL11" s="10">
        <v>6.48</v>
      </c>
      <c r="AM11" s="20">
        <f t="shared" ref="AM11:AM16" si="32">IF(AND((AL11&gt;0),(AL$5&gt;0)),(AL11/AL$5*100),"")</f>
        <v>14.713896457765669</v>
      </c>
      <c r="AN11" s="10">
        <v>5.24</v>
      </c>
      <c r="AO11" s="20">
        <f t="shared" ref="AO11:AO16" si="33">IF(AND((AN11&gt;0),(AN$5&gt;0)),(AN11/AN$5*100),"")</f>
        <v>13.113113113113114</v>
      </c>
      <c r="AP11" s="10">
        <v>5.85</v>
      </c>
      <c r="AQ11" s="20">
        <f t="shared" ref="AQ11:AQ16" si="34">IF(AND((AP11&gt;0),(AP$5&gt;0)),(AP11/AP$5*100),"")</f>
        <v>13.56050069541029</v>
      </c>
      <c r="AR11" s="10">
        <v>3.65</v>
      </c>
      <c r="AS11" s="20">
        <f t="shared" ref="AS11:AS16" si="35">IF(AND((AR11&gt;0),(AR$5&gt;0)),(AR11/AR$5*100),"")</f>
        <v>10.258572231590781</v>
      </c>
      <c r="AT11" s="10"/>
      <c r="AU11" s="20" t="str">
        <f t="shared" ref="AU11:AU16" si="36">IF(AND((AT11&gt;0),(AT$5&gt;0)),(AT11/AT$5*100),"")</f>
        <v/>
      </c>
      <c r="AV11" s="10"/>
      <c r="AW11" s="20" t="str">
        <f t="shared" ref="AW11:AW16" si="37">IF(AND((AV11&gt;0),(AV$5&gt;0)),(AV11/AV$5*100),"")</f>
        <v/>
      </c>
      <c r="AX11" s="10"/>
      <c r="AY11" s="20" t="str">
        <f t="shared" ref="AY11:AY16" si="38">IF(AND((AX11&gt;0),(AX$5&gt;0)),(AX11/AX$5*100),"")</f>
        <v/>
      </c>
      <c r="AZ11" s="10"/>
      <c r="BA11" s="20" t="str">
        <f t="shared" ref="BA11:BA16" si="39">IF(AND((AZ11&gt;0),(AZ$5&gt;0)),(AZ11/AZ$5*100),"")</f>
        <v/>
      </c>
      <c r="BB11" s="10"/>
      <c r="BC11" s="20" t="str">
        <f t="shared" ref="BC11:BC16" si="40">IF(AND((BB11&gt;0),(BB$5&gt;0)),(BB11/BB$5*100),"")</f>
        <v/>
      </c>
      <c r="BD11" s="10"/>
      <c r="BE11" s="20" t="str">
        <f t="shared" ref="BE11:BE16" si="41">IF(AND((BD11&gt;0),(BD$5&gt;0)),(BD11/BD$5*100),"")</f>
        <v/>
      </c>
      <c r="BF11" s="10"/>
      <c r="BG11" s="20" t="str">
        <f t="shared" ref="BG11:BG16" si="42">IF(AND((BF11&gt;0),(BF$5&gt;0)),(BF11/BF$5*100),"")</f>
        <v/>
      </c>
      <c r="BH11" s="10"/>
      <c r="BI11" s="20" t="str">
        <f t="shared" ref="BI11:BI16" si="43">IF(AND((BH11&gt;0),(BH$5&gt;0)),(BH11/BH$5*100),"")</f>
        <v/>
      </c>
      <c r="BK11" s="11" t="str">
        <f t="shared" si="0"/>
        <v xml:space="preserve">     Macroplacoid 1</v>
      </c>
      <c r="BL11" s="12">
        <f t="shared" si="2"/>
        <v>21</v>
      </c>
      <c r="BM11" s="61">
        <f t="shared" si="1"/>
        <v>2.2999999999999998</v>
      </c>
      <c r="BN11" s="13" t="str">
        <f t="shared" si="3"/>
        <v>–</v>
      </c>
      <c r="BO11" s="62">
        <f t="shared" si="4"/>
        <v>6.48</v>
      </c>
      <c r="BP11" s="63">
        <f t="shared" si="5"/>
        <v>7.7441077441077439</v>
      </c>
      <c r="BQ11" s="14" t="str">
        <f t="shared" si="10"/>
        <v>–</v>
      </c>
      <c r="BR11" s="64">
        <f t="shared" si="6"/>
        <v>15.64064064064064</v>
      </c>
      <c r="BS11" s="65">
        <f t="shared" si="7"/>
        <v>4.6657142857142855</v>
      </c>
      <c r="BT11" s="66">
        <f t="shared" si="11"/>
        <v>12.130825045290358</v>
      </c>
      <c r="BU11" s="13">
        <f t="shared" si="8"/>
        <v>1.0864647782076116</v>
      </c>
      <c r="BV11" s="67">
        <f t="shared" si="12"/>
        <v>1.89698292727206</v>
      </c>
      <c r="BW11" s="13">
        <f t="shared" si="9"/>
        <v>5.92</v>
      </c>
      <c r="BX11" s="14">
        <f t="shared" si="13"/>
        <v>12.931411096548711</v>
      </c>
    </row>
    <row r="12" spans="1:76" x14ac:dyDescent="0.2">
      <c r="A12" s="9" t="s">
        <v>17</v>
      </c>
      <c r="B12" s="10">
        <v>4.71</v>
      </c>
      <c r="C12" s="171">
        <f t="shared" si="14"/>
        <v>10.288335517693316</v>
      </c>
      <c r="D12" s="10">
        <v>3.26</v>
      </c>
      <c r="E12" s="20">
        <f t="shared" si="15"/>
        <v>9.0706733444629943</v>
      </c>
      <c r="F12" s="10">
        <v>4.2</v>
      </c>
      <c r="G12" s="20">
        <f t="shared" si="16"/>
        <v>9.9904852521408181</v>
      </c>
      <c r="H12" s="10">
        <v>5.05</v>
      </c>
      <c r="I12" s="20">
        <f t="shared" si="17"/>
        <v>12.637637637637637</v>
      </c>
      <c r="J12" s="10">
        <v>4.34</v>
      </c>
      <c r="K12" s="20">
        <f t="shared" si="18"/>
        <v>9.788001804239963</v>
      </c>
      <c r="L12" s="10">
        <v>3.36</v>
      </c>
      <c r="M12" s="20">
        <f t="shared" si="19"/>
        <v>9.1254752851711007</v>
      </c>
      <c r="N12" s="10"/>
      <c r="O12" s="20" t="str">
        <f t="shared" si="20"/>
        <v/>
      </c>
      <c r="P12" s="10">
        <v>3.55</v>
      </c>
      <c r="Q12" s="20">
        <f t="shared" si="21"/>
        <v>8.6882036221243268</v>
      </c>
      <c r="R12" s="10">
        <v>3.12</v>
      </c>
      <c r="S12" s="20">
        <f t="shared" si="22"/>
        <v>10.156250000000002</v>
      </c>
      <c r="T12" s="10">
        <v>3.22</v>
      </c>
      <c r="U12" s="20">
        <f t="shared" si="23"/>
        <v>10.261312938177184</v>
      </c>
      <c r="V12" s="10">
        <v>3.85</v>
      </c>
      <c r="W12" s="20">
        <f t="shared" si="24"/>
        <v>10.55372807017544</v>
      </c>
      <c r="X12" s="10">
        <v>2.35</v>
      </c>
      <c r="Y12" s="20">
        <f t="shared" si="25"/>
        <v>7.9124579124579126</v>
      </c>
      <c r="Z12" s="10">
        <v>4.33</v>
      </c>
      <c r="AA12" s="20">
        <f t="shared" si="26"/>
        <v>10.739087301587302</v>
      </c>
      <c r="AB12" s="10">
        <v>4.12</v>
      </c>
      <c r="AC12" s="20">
        <f t="shared" si="27"/>
        <v>10.483460559796438</v>
      </c>
      <c r="AD12" s="10">
        <v>3.49</v>
      </c>
      <c r="AE12" s="20">
        <f t="shared" si="28"/>
        <v>9.9430199430199426</v>
      </c>
      <c r="AF12" s="10">
        <v>3.08</v>
      </c>
      <c r="AG12" s="20">
        <f t="shared" si="29"/>
        <v>8.3741163675910819</v>
      </c>
      <c r="AH12" s="10">
        <v>2.87</v>
      </c>
      <c r="AI12" s="20">
        <f t="shared" si="30"/>
        <v>8.1487791027825107</v>
      </c>
      <c r="AJ12" s="10">
        <v>3.5</v>
      </c>
      <c r="AK12" s="20">
        <f t="shared" si="31"/>
        <v>9.5628415300546443</v>
      </c>
      <c r="AL12" s="10">
        <v>4.8600000000000003</v>
      </c>
      <c r="AM12" s="20">
        <f t="shared" si="32"/>
        <v>11.035422343324251</v>
      </c>
      <c r="AN12" s="10">
        <v>4.09</v>
      </c>
      <c r="AO12" s="20">
        <f t="shared" si="33"/>
        <v>10.235235235235235</v>
      </c>
      <c r="AP12" s="10">
        <v>4.42</v>
      </c>
      <c r="AQ12" s="20">
        <f t="shared" si="34"/>
        <v>10.245711636532221</v>
      </c>
      <c r="AR12" s="10">
        <v>3.56</v>
      </c>
      <c r="AS12" s="20">
        <f t="shared" si="35"/>
        <v>10.005621135469365</v>
      </c>
      <c r="AT12" s="10"/>
      <c r="AU12" s="20" t="str">
        <f t="shared" si="36"/>
        <v/>
      </c>
      <c r="AV12" s="10"/>
      <c r="AW12" s="20" t="str">
        <f t="shared" si="37"/>
        <v/>
      </c>
      <c r="AX12" s="10"/>
      <c r="AY12" s="20" t="str">
        <f t="shared" si="38"/>
        <v/>
      </c>
      <c r="AZ12" s="10"/>
      <c r="BA12" s="20" t="str">
        <f t="shared" si="39"/>
        <v/>
      </c>
      <c r="BB12" s="10"/>
      <c r="BC12" s="20" t="str">
        <f t="shared" si="40"/>
        <v/>
      </c>
      <c r="BD12" s="10"/>
      <c r="BE12" s="20" t="str">
        <f t="shared" si="41"/>
        <v/>
      </c>
      <c r="BF12" s="10"/>
      <c r="BG12" s="20" t="str">
        <f t="shared" si="42"/>
        <v/>
      </c>
      <c r="BH12" s="10"/>
      <c r="BI12" s="20" t="str">
        <f t="shared" si="43"/>
        <v/>
      </c>
      <c r="BK12" s="11" t="str">
        <f t="shared" si="0"/>
        <v xml:space="preserve">     Macroplacoid 2</v>
      </c>
      <c r="BL12" s="12">
        <f t="shared" si="2"/>
        <v>21</v>
      </c>
      <c r="BM12" s="61">
        <f t="shared" si="1"/>
        <v>2.35</v>
      </c>
      <c r="BN12" s="13" t="str">
        <f t="shared" si="3"/>
        <v>–</v>
      </c>
      <c r="BO12" s="62">
        <f t="shared" si="4"/>
        <v>5.05</v>
      </c>
      <c r="BP12" s="63">
        <f t="shared" si="5"/>
        <v>7.9124579124579126</v>
      </c>
      <c r="BQ12" s="14" t="str">
        <f t="shared" si="10"/>
        <v>–</v>
      </c>
      <c r="BR12" s="64">
        <f t="shared" si="6"/>
        <v>12.637637637637637</v>
      </c>
      <c r="BS12" s="65">
        <f t="shared" si="7"/>
        <v>3.7776190476190483</v>
      </c>
      <c r="BT12" s="66">
        <f t="shared" si="11"/>
        <v>9.8688503114130306</v>
      </c>
      <c r="BU12" s="13">
        <f t="shared" si="8"/>
        <v>0.70304981873196049</v>
      </c>
      <c r="BV12" s="67">
        <f t="shared" si="12"/>
        <v>1.0738526561883446</v>
      </c>
      <c r="BW12" s="13">
        <f t="shared" si="9"/>
        <v>4.71</v>
      </c>
      <c r="BX12" s="14">
        <f t="shared" si="13"/>
        <v>10.288335517693316</v>
      </c>
    </row>
    <row r="13" spans="1:76" x14ac:dyDescent="0.2">
      <c r="A13" s="9" t="s">
        <v>18</v>
      </c>
      <c r="B13" s="10">
        <v>6.45</v>
      </c>
      <c r="C13" s="171">
        <f t="shared" si="14"/>
        <v>14.089121887287027</v>
      </c>
      <c r="D13" s="10">
        <v>4.2699999999999996</v>
      </c>
      <c r="E13" s="20">
        <f t="shared" si="15"/>
        <v>11.880912632164717</v>
      </c>
      <c r="F13" s="10">
        <v>5.1100000000000003</v>
      </c>
      <c r="G13" s="20">
        <f t="shared" si="16"/>
        <v>12.155090390104663</v>
      </c>
      <c r="H13" s="10">
        <v>5.66</v>
      </c>
      <c r="I13" s="20">
        <f t="shared" si="17"/>
        <v>14.164164164164164</v>
      </c>
      <c r="J13" s="10">
        <v>5.44</v>
      </c>
      <c r="K13" s="20">
        <f t="shared" si="18"/>
        <v>12.268831754623365</v>
      </c>
      <c r="L13" s="10">
        <v>4.37</v>
      </c>
      <c r="M13" s="20">
        <f t="shared" si="19"/>
        <v>11.868549701249322</v>
      </c>
      <c r="N13" s="10"/>
      <c r="O13" s="20" t="str">
        <f t="shared" si="20"/>
        <v/>
      </c>
      <c r="P13" s="10">
        <v>4.3</v>
      </c>
      <c r="Q13" s="20">
        <f t="shared" si="21"/>
        <v>10.523739598629467</v>
      </c>
      <c r="R13" s="10">
        <v>3.22</v>
      </c>
      <c r="S13" s="20">
        <f t="shared" si="22"/>
        <v>10.481770833333334</v>
      </c>
      <c r="T13" s="10">
        <v>3.64</v>
      </c>
      <c r="U13" s="20">
        <f t="shared" si="23"/>
        <v>11.599745060548122</v>
      </c>
      <c r="V13" s="10">
        <v>4.8499999999999996</v>
      </c>
      <c r="W13" s="20">
        <f t="shared" si="24"/>
        <v>13.294956140350877</v>
      </c>
      <c r="X13" s="10">
        <v>2.72</v>
      </c>
      <c r="Y13" s="20">
        <f t="shared" si="25"/>
        <v>9.1582491582491592</v>
      </c>
      <c r="Z13" s="10">
        <v>5.05</v>
      </c>
      <c r="AA13" s="20">
        <f t="shared" si="26"/>
        <v>12.524801587301587</v>
      </c>
      <c r="AB13" s="10">
        <v>5.12</v>
      </c>
      <c r="AC13" s="20">
        <f t="shared" si="27"/>
        <v>13.027989821882951</v>
      </c>
      <c r="AD13" s="10">
        <v>3.81</v>
      </c>
      <c r="AE13" s="20">
        <f t="shared" si="28"/>
        <v>10.854700854700855</v>
      </c>
      <c r="AF13" s="10">
        <v>3.59</v>
      </c>
      <c r="AG13" s="20">
        <f t="shared" si="29"/>
        <v>9.7607395323545401</v>
      </c>
      <c r="AH13" s="10">
        <v>3.77</v>
      </c>
      <c r="AI13" s="20">
        <f t="shared" si="30"/>
        <v>10.704145371947757</v>
      </c>
      <c r="AJ13" s="10">
        <v>3.93</v>
      </c>
      <c r="AK13" s="20">
        <f t="shared" si="31"/>
        <v>10.737704918032787</v>
      </c>
      <c r="AL13" s="10">
        <v>5.52</v>
      </c>
      <c r="AM13" s="20">
        <f t="shared" si="32"/>
        <v>12.534059945504087</v>
      </c>
      <c r="AN13" s="10">
        <v>4.55</v>
      </c>
      <c r="AO13" s="20">
        <f t="shared" si="33"/>
        <v>11.386386386386386</v>
      </c>
      <c r="AP13" s="10">
        <v>6</v>
      </c>
      <c r="AQ13" s="20">
        <f t="shared" si="34"/>
        <v>13.908205841446453</v>
      </c>
      <c r="AR13" s="10">
        <v>4.42</v>
      </c>
      <c r="AS13" s="20">
        <f t="shared" si="35"/>
        <v>12.422709387296234</v>
      </c>
      <c r="AT13" s="10"/>
      <c r="AU13" s="20" t="str">
        <f t="shared" si="36"/>
        <v/>
      </c>
      <c r="AV13" s="10"/>
      <c r="AW13" s="20" t="str">
        <f t="shared" si="37"/>
        <v/>
      </c>
      <c r="AX13" s="10"/>
      <c r="AY13" s="20" t="str">
        <f t="shared" si="38"/>
        <v/>
      </c>
      <c r="AZ13" s="10"/>
      <c r="BA13" s="20" t="str">
        <f t="shared" si="39"/>
        <v/>
      </c>
      <c r="BB13" s="10"/>
      <c r="BC13" s="20" t="str">
        <f t="shared" si="40"/>
        <v/>
      </c>
      <c r="BD13" s="10"/>
      <c r="BE13" s="20" t="str">
        <f t="shared" si="41"/>
        <v/>
      </c>
      <c r="BF13" s="10"/>
      <c r="BG13" s="20" t="str">
        <f t="shared" si="42"/>
        <v/>
      </c>
      <c r="BH13" s="10"/>
      <c r="BI13" s="20" t="str">
        <f t="shared" si="43"/>
        <v/>
      </c>
      <c r="BK13" s="11" t="str">
        <f t="shared" si="0"/>
        <v xml:space="preserve">     Macroplacoid 3</v>
      </c>
      <c r="BL13" s="12">
        <f t="shared" si="2"/>
        <v>21</v>
      </c>
      <c r="BM13" s="61">
        <f t="shared" si="1"/>
        <v>2.72</v>
      </c>
      <c r="BN13" s="13" t="str">
        <f t="shared" si="3"/>
        <v>–</v>
      </c>
      <c r="BO13" s="62">
        <f t="shared" si="4"/>
        <v>6.45</v>
      </c>
      <c r="BP13" s="63">
        <f t="shared" si="5"/>
        <v>9.1582491582491592</v>
      </c>
      <c r="BQ13" s="14" t="str">
        <f t="shared" si="10"/>
        <v>–</v>
      </c>
      <c r="BR13" s="64">
        <f t="shared" si="6"/>
        <v>14.164164164164164</v>
      </c>
      <c r="BS13" s="65">
        <f t="shared" si="7"/>
        <v>4.5614285714285714</v>
      </c>
      <c r="BT13" s="66">
        <f t="shared" si="11"/>
        <v>11.873646427026566</v>
      </c>
      <c r="BU13" s="13">
        <f t="shared" si="8"/>
        <v>0.95528679313746678</v>
      </c>
      <c r="BV13" s="67">
        <f t="shared" si="12"/>
        <v>1.390144944242373</v>
      </c>
      <c r="BW13" s="13">
        <f t="shared" si="9"/>
        <v>6.45</v>
      </c>
      <c r="BX13" s="14">
        <f t="shared" si="13"/>
        <v>14.089121887287027</v>
      </c>
    </row>
    <row r="14" spans="1:76" x14ac:dyDescent="0.2">
      <c r="A14" s="9" t="s">
        <v>19</v>
      </c>
      <c r="B14" s="10">
        <v>4.8099999999999996</v>
      </c>
      <c r="C14" s="171">
        <f t="shared" si="14"/>
        <v>10.506771515945827</v>
      </c>
      <c r="D14" s="10">
        <v>3.07</v>
      </c>
      <c r="E14" s="20">
        <f t="shared" si="15"/>
        <v>8.5420144685587083</v>
      </c>
      <c r="F14" s="10">
        <v>4.2300000000000004</v>
      </c>
      <c r="G14" s="20">
        <f t="shared" si="16"/>
        <v>10.061845861084683</v>
      </c>
      <c r="H14" s="10">
        <v>3.99</v>
      </c>
      <c r="I14" s="20">
        <f t="shared" si="17"/>
        <v>9.984984984984985</v>
      </c>
      <c r="J14" s="10">
        <v>4.91</v>
      </c>
      <c r="K14" s="20">
        <f t="shared" si="18"/>
        <v>11.073522778529545</v>
      </c>
      <c r="L14" s="10">
        <v>3.66</v>
      </c>
      <c r="M14" s="20">
        <f t="shared" si="19"/>
        <v>9.9402498642042367</v>
      </c>
      <c r="N14" s="10"/>
      <c r="O14" s="20" t="str">
        <f t="shared" si="20"/>
        <v/>
      </c>
      <c r="P14" s="10">
        <v>4.37</v>
      </c>
      <c r="Q14" s="20">
        <f t="shared" si="21"/>
        <v>10.695056289769948</v>
      </c>
      <c r="R14" s="10">
        <v>3.29</v>
      </c>
      <c r="S14" s="20">
        <f t="shared" si="22"/>
        <v>10.709635416666668</v>
      </c>
      <c r="T14" s="10">
        <v>3.08</v>
      </c>
      <c r="U14" s="20">
        <f t="shared" si="23"/>
        <v>9.8151688973868705</v>
      </c>
      <c r="V14" s="10">
        <v>3.4</v>
      </c>
      <c r="W14" s="20">
        <f t="shared" si="24"/>
        <v>9.3201754385964932</v>
      </c>
      <c r="X14" s="10">
        <v>1.64</v>
      </c>
      <c r="Y14" s="20">
        <f t="shared" si="25"/>
        <v>5.5218855218855216</v>
      </c>
      <c r="Z14" s="10">
        <v>3.82</v>
      </c>
      <c r="AA14" s="20">
        <f t="shared" si="26"/>
        <v>9.474206349206348</v>
      </c>
      <c r="AB14" s="10">
        <v>4.1399999999999997</v>
      </c>
      <c r="AC14" s="20">
        <f t="shared" si="27"/>
        <v>10.534351145038167</v>
      </c>
      <c r="AD14" s="10">
        <v>2.56</v>
      </c>
      <c r="AE14" s="20">
        <f t="shared" si="28"/>
        <v>7.2934472934472927</v>
      </c>
      <c r="AF14" s="10">
        <v>3.62</v>
      </c>
      <c r="AG14" s="20">
        <f t="shared" si="29"/>
        <v>9.8423056008700378</v>
      </c>
      <c r="AH14" s="10">
        <v>3.72</v>
      </c>
      <c r="AI14" s="20">
        <f t="shared" si="30"/>
        <v>10.562180579216356</v>
      </c>
      <c r="AJ14" s="10">
        <v>2.4</v>
      </c>
      <c r="AK14" s="20">
        <f t="shared" si="31"/>
        <v>6.5573770491803272</v>
      </c>
      <c r="AL14" s="10">
        <v>3.94</v>
      </c>
      <c r="AM14" s="20">
        <f t="shared" si="32"/>
        <v>8.9464123524069024</v>
      </c>
      <c r="AN14" s="10">
        <v>2.88</v>
      </c>
      <c r="AO14" s="20">
        <f t="shared" si="33"/>
        <v>7.2072072072072073</v>
      </c>
      <c r="AP14" s="10">
        <v>4.82</v>
      </c>
      <c r="AQ14" s="20">
        <f t="shared" si="34"/>
        <v>11.172925359295318</v>
      </c>
      <c r="AR14" s="10">
        <v>3.15</v>
      </c>
      <c r="AS14" s="20">
        <f t="shared" si="35"/>
        <v>8.853288364249579</v>
      </c>
      <c r="AT14" s="10"/>
      <c r="AU14" s="20" t="str">
        <f t="shared" si="36"/>
        <v/>
      </c>
      <c r="AV14" s="10"/>
      <c r="AW14" s="20" t="str">
        <f t="shared" si="37"/>
        <v/>
      </c>
      <c r="AX14" s="10"/>
      <c r="AY14" s="20" t="str">
        <f t="shared" si="38"/>
        <v/>
      </c>
      <c r="AZ14" s="10"/>
      <c r="BA14" s="20" t="str">
        <f t="shared" si="39"/>
        <v/>
      </c>
      <c r="BB14" s="10"/>
      <c r="BC14" s="20" t="str">
        <f t="shared" si="40"/>
        <v/>
      </c>
      <c r="BD14" s="10"/>
      <c r="BE14" s="20" t="str">
        <f t="shared" si="41"/>
        <v/>
      </c>
      <c r="BF14" s="10"/>
      <c r="BG14" s="20" t="str">
        <f t="shared" si="42"/>
        <v/>
      </c>
      <c r="BH14" s="10"/>
      <c r="BI14" s="20" t="str">
        <f t="shared" si="43"/>
        <v/>
      </c>
      <c r="BK14" s="11" t="str">
        <f t="shared" si="0"/>
        <v xml:space="preserve">     Microplacoid</v>
      </c>
      <c r="BL14" s="12">
        <f t="shared" si="2"/>
        <v>21</v>
      </c>
      <c r="BM14" s="61">
        <f t="shared" si="1"/>
        <v>1.64</v>
      </c>
      <c r="BN14" s="13" t="str">
        <f t="shared" si="3"/>
        <v>–</v>
      </c>
      <c r="BO14" s="62">
        <f t="shared" si="4"/>
        <v>4.91</v>
      </c>
      <c r="BP14" s="63">
        <f t="shared" si="5"/>
        <v>5.5218855218855216</v>
      </c>
      <c r="BQ14" s="14" t="str">
        <f t="shared" si="10"/>
        <v>–</v>
      </c>
      <c r="BR14" s="64">
        <f t="shared" si="6"/>
        <v>11.172925359295318</v>
      </c>
      <c r="BS14" s="65">
        <f t="shared" si="7"/>
        <v>3.5952380952380953</v>
      </c>
      <c r="BT14" s="66">
        <f t="shared" si="11"/>
        <v>9.3626196351300486</v>
      </c>
      <c r="BU14" s="13">
        <f t="shared" si="8"/>
        <v>0.83831747594583095</v>
      </c>
      <c r="BV14" s="67">
        <f t="shared" si="12"/>
        <v>1.5528719576289038</v>
      </c>
      <c r="BW14" s="13">
        <f t="shared" si="9"/>
        <v>4.8099999999999996</v>
      </c>
      <c r="BX14" s="14">
        <f t="shared" si="13"/>
        <v>10.506771515945827</v>
      </c>
    </row>
    <row r="15" spans="1:76" x14ac:dyDescent="0.2">
      <c r="A15" s="9" t="s">
        <v>20</v>
      </c>
      <c r="B15" s="10">
        <v>18.32</v>
      </c>
      <c r="C15" s="171">
        <f t="shared" si="14"/>
        <v>40.017474879860195</v>
      </c>
      <c r="D15" s="10">
        <v>13.97</v>
      </c>
      <c r="E15" s="20">
        <f t="shared" si="15"/>
        <v>38.870339454646633</v>
      </c>
      <c r="F15" s="10">
        <v>15.73</v>
      </c>
      <c r="G15" s="20">
        <f t="shared" si="16"/>
        <v>37.416745956232162</v>
      </c>
      <c r="H15" s="10">
        <v>18.100000000000001</v>
      </c>
      <c r="I15" s="20">
        <f t="shared" si="17"/>
        <v>45.295295295295297</v>
      </c>
      <c r="J15" s="10">
        <v>16.57</v>
      </c>
      <c r="K15" s="20">
        <f t="shared" si="18"/>
        <v>37.370320252593594</v>
      </c>
      <c r="L15" s="10">
        <v>13.4</v>
      </c>
      <c r="M15" s="20">
        <f t="shared" si="19"/>
        <v>36.393264530146666</v>
      </c>
      <c r="N15" s="10"/>
      <c r="O15" s="20" t="str">
        <f t="shared" si="20"/>
        <v/>
      </c>
      <c r="P15" s="10">
        <v>13.99</v>
      </c>
      <c r="Q15" s="20">
        <f t="shared" si="21"/>
        <v>34.238864415075874</v>
      </c>
      <c r="R15" s="10">
        <v>10.73</v>
      </c>
      <c r="S15" s="20">
        <f t="shared" si="22"/>
        <v>34.928385416666671</v>
      </c>
      <c r="T15" s="10">
        <v>12.77</v>
      </c>
      <c r="U15" s="20">
        <f t="shared" si="23"/>
        <v>40.694710006373484</v>
      </c>
      <c r="V15" s="10">
        <v>15.09</v>
      </c>
      <c r="W15" s="20">
        <f t="shared" si="24"/>
        <v>41.36513157894737</v>
      </c>
      <c r="X15" s="93">
        <v>9.2899999999999991</v>
      </c>
      <c r="Y15" s="20">
        <f t="shared" si="25"/>
        <v>31.27946127946128</v>
      </c>
      <c r="Z15" s="10">
        <v>15.84</v>
      </c>
      <c r="AA15" s="20">
        <f t="shared" si="26"/>
        <v>39.285714285714285</v>
      </c>
      <c r="AB15" s="10">
        <v>16.5</v>
      </c>
      <c r="AC15" s="20">
        <f t="shared" si="27"/>
        <v>41.984732824427482</v>
      </c>
      <c r="AD15" s="10">
        <v>13.55</v>
      </c>
      <c r="AE15" s="20">
        <f t="shared" si="28"/>
        <v>38.603988603988604</v>
      </c>
      <c r="AF15" s="10">
        <v>12.61</v>
      </c>
      <c r="AG15" s="20">
        <f t="shared" si="29"/>
        <v>34.284937466014135</v>
      </c>
      <c r="AH15" s="10">
        <v>12.31</v>
      </c>
      <c r="AI15" s="20">
        <f t="shared" si="30"/>
        <v>34.951731970471329</v>
      </c>
      <c r="AJ15" s="10">
        <v>12.7</v>
      </c>
      <c r="AK15" s="20">
        <f t="shared" si="31"/>
        <v>34.699453551912562</v>
      </c>
      <c r="AL15" s="10">
        <v>18.600000000000001</v>
      </c>
      <c r="AM15" s="20">
        <f t="shared" si="32"/>
        <v>42.234332425068125</v>
      </c>
      <c r="AN15" s="10">
        <v>15.99</v>
      </c>
      <c r="AO15" s="20">
        <f t="shared" si="33"/>
        <v>40.015015015015017</v>
      </c>
      <c r="AP15" s="10">
        <v>17.329999999999998</v>
      </c>
      <c r="AQ15" s="20">
        <f t="shared" si="34"/>
        <v>40.171534538711171</v>
      </c>
      <c r="AR15" s="10">
        <v>13.41</v>
      </c>
      <c r="AS15" s="20">
        <f t="shared" si="35"/>
        <v>37.689713322091059</v>
      </c>
      <c r="AT15" s="10"/>
      <c r="AU15" s="20" t="str">
        <f t="shared" si="36"/>
        <v/>
      </c>
      <c r="AV15" s="10"/>
      <c r="AW15" s="20" t="str">
        <f t="shared" si="37"/>
        <v/>
      </c>
      <c r="AX15" s="10"/>
      <c r="AY15" s="20" t="str">
        <f t="shared" si="38"/>
        <v/>
      </c>
      <c r="AZ15" s="10"/>
      <c r="BA15" s="20" t="str">
        <f t="shared" si="39"/>
        <v/>
      </c>
      <c r="BB15" s="10"/>
      <c r="BC15" s="20" t="str">
        <f t="shared" si="40"/>
        <v/>
      </c>
      <c r="BD15" s="10"/>
      <c r="BE15" s="20" t="str">
        <f t="shared" si="41"/>
        <v/>
      </c>
      <c r="BF15" s="10"/>
      <c r="BG15" s="20" t="str">
        <f t="shared" si="42"/>
        <v/>
      </c>
      <c r="BH15" s="10"/>
      <c r="BI15" s="20" t="str">
        <f t="shared" si="43"/>
        <v/>
      </c>
      <c r="BK15" s="11" t="str">
        <f t="shared" si="0"/>
        <v xml:space="preserve">     Macroplacoid row</v>
      </c>
      <c r="BL15" s="12">
        <f t="shared" si="2"/>
        <v>21</v>
      </c>
      <c r="BM15" s="61">
        <f t="shared" si="1"/>
        <v>9.2899999999999991</v>
      </c>
      <c r="BN15" s="13" t="str">
        <f t="shared" si="3"/>
        <v>–</v>
      </c>
      <c r="BO15" s="62">
        <f t="shared" si="4"/>
        <v>18.600000000000001</v>
      </c>
      <c r="BP15" s="63">
        <f t="shared" si="5"/>
        <v>31.27946127946128</v>
      </c>
      <c r="BQ15" s="14" t="str">
        <f t="shared" si="10"/>
        <v>–</v>
      </c>
      <c r="BR15" s="64">
        <f t="shared" si="6"/>
        <v>45.295295295295297</v>
      </c>
      <c r="BS15" s="65">
        <f t="shared" si="7"/>
        <v>14.609523809523813</v>
      </c>
      <c r="BT15" s="66">
        <f t="shared" si="11"/>
        <v>38.180530812795858</v>
      </c>
      <c r="BU15" s="13">
        <f t="shared" si="8"/>
        <v>2.5107836947663547</v>
      </c>
      <c r="BV15" s="67">
        <f t="shared" si="12"/>
        <v>3.3667488141202182</v>
      </c>
      <c r="BW15" s="13">
        <f t="shared" si="9"/>
        <v>18.32</v>
      </c>
      <c r="BX15" s="14">
        <f t="shared" si="13"/>
        <v>40.017474879860195</v>
      </c>
    </row>
    <row r="16" spans="1:76" x14ac:dyDescent="0.2">
      <c r="A16" s="9" t="s">
        <v>21</v>
      </c>
      <c r="B16" s="10">
        <v>24.04</v>
      </c>
      <c r="C16" s="171">
        <f t="shared" si="14"/>
        <v>52.512013979903884</v>
      </c>
      <c r="D16" s="10">
        <v>17.55</v>
      </c>
      <c r="E16" s="20">
        <f t="shared" si="15"/>
        <v>48.831385642737899</v>
      </c>
      <c r="F16" s="10">
        <v>20.29</v>
      </c>
      <c r="G16" s="20">
        <f t="shared" si="16"/>
        <v>48.263558515699337</v>
      </c>
      <c r="H16" s="10">
        <v>22.72</v>
      </c>
      <c r="I16" s="20">
        <f t="shared" si="17"/>
        <v>56.856856856856851</v>
      </c>
      <c r="J16" s="10">
        <v>21.87</v>
      </c>
      <c r="K16" s="20">
        <f t="shared" si="18"/>
        <v>49.323410013531799</v>
      </c>
      <c r="L16" s="10">
        <v>17.52</v>
      </c>
      <c r="M16" s="20">
        <f t="shared" si="19"/>
        <v>47.582835415535037</v>
      </c>
      <c r="N16" s="10"/>
      <c r="O16" s="20" t="str">
        <f t="shared" si="20"/>
        <v/>
      </c>
      <c r="P16" s="10">
        <v>19.57</v>
      </c>
      <c r="Q16" s="20">
        <f t="shared" si="21"/>
        <v>47.895252080274112</v>
      </c>
      <c r="R16" s="10">
        <v>14.21</v>
      </c>
      <c r="S16" s="20">
        <f t="shared" si="22"/>
        <v>46.256510416666671</v>
      </c>
      <c r="T16" s="10">
        <v>16.63</v>
      </c>
      <c r="U16" s="20">
        <f t="shared" si="23"/>
        <v>52.995538559592092</v>
      </c>
      <c r="V16" s="10">
        <v>19.170000000000002</v>
      </c>
      <c r="W16" s="20">
        <f t="shared" si="24"/>
        <v>52.549342105263165</v>
      </c>
      <c r="X16" s="93">
        <v>12.47</v>
      </c>
      <c r="Y16" s="20">
        <f t="shared" si="25"/>
        <v>41.986531986531986</v>
      </c>
      <c r="Z16" s="10">
        <v>20.36</v>
      </c>
      <c r="AA16" s="20">
        <f t="shared" si="26"/>
        <v>50.496031746031747</v>
      </c>
      <c r="AB16" s="10">
        <v>21.31</v>
      </c>
      <c r="AC16" s="20">
        <f t="shared" si="27"/>
        <v>54.223918575063614</v>
      </c>
      <c r="AD16" s="10">
        <v>16.71</v>
      </c>
      <c r="AE16" s="20">
        <f t="shared" si="28"/>
        <v>47.606837606837608</v>
      </c>
      <c r="AF16" s="10">
        <v>16.87</v>
      </c>
      <c r="AG16" s="20">
        <f t="shared" si="29"/>
        <v>45.86731919521479</v>
      </c>
      <c r="AH16" s="10">
        <v>16.5</v>
      </c>
      <c r="AI16" s="20">
        <f t="shared" si="30"/>
        <v>46.848381601362867</v>
      </c>
      <c r="AJ16" s="10">
        <v>16.28</v>
      </c>
      <c r="AK16" s="20">
        <f t="shared" si="31"/>
        <v>44.480874316939897</v>
      </c>
      <c r="AL16" s="10">
        <v>23.62</v>
      </c>
      <c r="AM16" s="20">
        <f t="shared" si="32"/>
        <v>53.633060853769301</v>
      </c>
      <c r="AN16" s="10">
        <v>19.86</v>
      </c>
      <c r="AO16" s="20">
        <f t="shared" si="33"/>
        <v>49.699699699699693</v>
      </c>
      <c r="AP16" s="10">
        <v>22.4</v>
      </c>
      <c r="AQ16" s="20">
        <f t="shared" si="34"/>
        <v>51.923968474733414</v>
      </c>
      <c r="AR16" s="10">
        <v>17.14</v>
      </c>
      <c r="AS16" s="20">
        <f t="shared" si="35"/>
        <v>48.173130972456441</v>
      </c>
      <c r="AT16" s="10"/>
      <c r="AU16" s="20" t="str">
        <f t="shared" si="36"/>
        <v/>
      </c>
      <c r="AV16" s="10"/>
      <c r="AW16" s="20" t="str">
        <f t="shared" si="37"/>
        <v/>
      </c>
      <c r="AX16" s="10"/>
      <c r="AY16" s="20" t="str">
        <f t="shared" si="38"/>
        <v/>
      </c>
      <c r="AZ16" s="10"/>
      <c r="BA16" s="20" t="str">
        <f t="shared" si="39"/>
        <v/>
      </c>
      <c r="BB16" s="10"/>
      <c r="BC16" s="20" t="str">
        <f t="shared" si="40"/>
        <v/>
      </c>
      <c r="BD16" s="10"/>
      <c r="BE16" s="20" t="str">
        <f t="shared" si="41"/>
        <v/>
      </c>
      <c r="BF16" s="10"/>
      <c r="BG16" s="20" t="str">
        <f t="shared" si="42"/>
        <v/>
      </c>
      <c r="BH16" s="10"/>
      <c r="BI16" s="20" t="str">
        <f t="shared" si="43"/>
        <v/>
      </c>
      <c r="BK16" s="11" t="str">
        <f t="shared" si="0"/>
        <v xml:space="preserve">     Placoid row</v>
      </c>
      <c r="BL16" s="12">
        <f t="shared" si="2"/>
        <v>21</v>
      </c>
      <c r="BM16" s="61">
        <f t="shared" si="1"/>
        <v>12.47</v>
      </c>
      <c r="BN16" s="13" t="str">
        <f t="shared" si="3"/>
        <v>–</v>
      </c>
      <c r="BO16" s="62">
        <f t="shared" si="4"/>
        <v>24.04</v>
      </c>
      <c r="BP16" s="63">
        <f t="shared" si="5"/>
        <v>41.986531986531986</v>
      </c>
      <c r="BQ16" s="14" t="str">
        <f t="shared" si="10"/>
        <v>–</v>
      </c>
      <c r="BR16" s="64">
        <f t="shared" si="6"/>
        <v>56.856856856856851</v>
      </c>
      <c r="BS16" s="65">
        <f t="shared" si="7"/>
        <v>18.909047619047616</v>
      </c>
      <c r="BT16" s="66">
        <f t="shared" si="11"/>
        <v>49.428878981652502</v>
      </c>
      <c r="BU16" s="13">
        <f t="shared" si="8"/>
        <v>3.1026970602395751</v>
      </c>
      <c r="BV16" s="67">
        <f t="shared" si="12"/>
        <v>3.5840319739758124</v>
      </c>
      <c r="BW16" s="13">
        <f t="shared" si="9"/>
        <v>24.04</v>
      </c>
      <c r="BX16" s="14">
        <f t="shared" si="13"/>
        <v>52.512013979903884</v>
      </c>
    </row>
    <row r="17" spans="1:76" x14ac:dyDescent="0.2">
      <c r="A17" s="21" t="s">
        <v>22</v>
      </c>
      <c r="B17" s="168"/>
      <c r="C17" s="169"/>
      <c r="D17" s="25"/>
      <c r="E17" s="25"/>
      <c r="F17" s="25"/>
      <c r="G17" s="25"/>
      <c r="H17" s="25"/>
      <c r="I17" s="25"/>
      <c r="J17" s="25"/>
      <c r="K17" s="25"/>
      <c r="L17" s="25"/>
      <c r="M17" s="25"/>
      <c r="N17" s="25"/>
      <c r="O17" s="25"/>
      <c r="P17" s="25"/>
      <c r="Q17" s="25"/>
      <c r="R17" s="25"/>
      <c r="S17" s="25"/>
      <c r="T17" s="25"/>
      <c r="U17" s="25"/>
      <c r="V17" s="25"/>
      <c r="W17" s="25"/>
      <c r="X17" s="25"/>
      <c r="Y17" s="25" t="str">
        <f t="shared" si="25"/>
        <v/>
      </c>
      <c r="Z17" s="25"/>
      <c r="AA17" s="25"/>
      <c r="AB17" s="25"/>
      <c r="AC17" s="25"/>
      <c r="AD17" s="25"/>
      <c r="AE17" s="77"/>
      <c r="AF17" s="24"/>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77"/>
      <c r="BK17" s="11" t="str">
        <f t="shared" si="0"/>
        <v>Claw 1 lengths</v>
      </c>
      <c r="BL17" s="12"/>
      <c r="BM17" s="61"/>
      <c r="BN17" s="13"/>
      <c r="BO17" s="62"/>
      <c r="BP17" s="63"/>
      <c r="BQ17" s="14"/>
      <c r="BR17" s="64"/>
      <c r="BS17" s="65"/>
      <c r="BT17" s="66"/>
      <c r="BU17" s="13"/>
      <c r="BV17" s="67"/>
      <c r="BW17" s="13"/>
      <c r="BX17" s="14"/>
    </row>
    <row r="18" spans="1:76" x14ac:dyDescent="0.2">
      <c r="A18" s="9" t="s">
        <v>23</v>
      </c>
      <c r="B18" s="170"/>
      <c r="C18" s="171" t="str">
        <f t="shared" ref="C18:C21" si="44">IF(AND((B18&gt;0),(B$5&gt;0)),(B18/B$5*100),"")</f>
        <v/>
      </c>
      <c r="D18" s="10"/>
      <c r="E18" s="20" t="str">
        <f t="shared" ref="E18:E21" si="45">IF(AND((D18&gt;0),(D$5&gt;0)),(D18/D$5*100),"")</f>
        <v/>
      </c>
      <c r="F18" s="10">
        <v>7.39</v>
      </c>
      <c r="G18" s="20">
        <f t="shared" ref="G18:G21" si="46">IF(AND((F18&gt;0),(F$5&gt;0)),(F18/F$5*100),"")</f>
        <v>17.578496669838248</v>
      </c>
      <c r="H18" s="10">
        <v>8.58</v>
      </c>
      <c r="I18" s="20">
        <f t="shared" ref="I18:I21" si="47">IF(AND((H18&gt;0),(H$5&gt;0)),(H18/H$5*100),"")</f>
        <v>21.471471471471471</v>
      </c>
      <c r="J18" s="10"/>
      <c r="K18" s="20" t="str">
        <f t="shared" ref="K18:K21" si="48">IF(AND((J18&gt;0),(J$5&gt;0)),(J18/J$5*100),"")</f>
        <v/>
      </c>
      <c r="L18" s="10">
        <v>7.15</v>
      </c>
      <c r="M18" s="20">
        <f t="shared" ref="M18:M21" si="49">IF(AND((L18&gt;0),(L$5&gt;0)),(L18/L$5*100),"")</f>
        <v>19.418794133623031</v>
      </c>
      <c r="N18" s="10"/>
      <c r="O18" s="20" t="str">
        <f t="shared" ref="O18:O21" si="50">IF(AND((N18&gt;0),(N$5&gt;0)),(N18/N$5*100),"")</f>
        <v/>
      </c>
      <c r="P18" s="10">
        <v>7.84</v>
      </c>
      <c r="Q18" s="20">
        <f t="shared" ref="Q18:Q21" si="51">IF(AND((P18&gt;0),(P$5&gt;0)),(P18/P$5*100),"")</f>
        <v>19.187469407733726</v>
      </c>
      <c r="R18" s="10">
        <v>6</v>
      </c>
      <c r="S18" s="20">
        <f t="shared" ref="S18:S21" si="52">IF(AND((R18&gt;0),(R$5&gt;0)),(R18/R$5*100),"")</f>
        <v>19.53125</v>
      </c>
      <c r="T18" s="10">
        <v>6.83</v>
      </c>
      <c r="U18" s="20">
        <f t="shared" ref="U18:U21" si="53">IF(AND((T18&gt;0),(T$5&gt;0)),(T18/T$5*100),"")</f>
        <v>21.765455704270238</v>
      </c>
      <c r="V18" s="10">
        <v>7.43</v>
      </c>
      <c r="W18" s="20">
        <f t="shared" ref="W18:W21" si="54">IF(AND((V18&gt;0),(V$5&gt;0)),(V18/V$5*100),"")</f>
        <v>20.36732456140351</v>
      </c>
      <c r="X18" s="10">
        <v>6.02</v>
      </c>
      <c r="Y18" s="20">
        <f t="shared" ref="Y18:Y21" si="55">IF(AND((X18&gt;0),(X$5&gt;0)),(X18/X$5*100),"")</f>
        <v>20.269360269360266</v>
      </c>
      <c r="Z18" s="10">
        <v>7.82</v>
      </c>
      <c r="AA18" s="20">
        <f t="shared" ref="AA18:AA21" si="56">IF(AND((Z18&gt;0),(Z$5&gt;0)),(Z18/Z$5*100),"")</f>
        <v>19.394841269841269</v>
      </c>
      <c r="AB18" s="10">
        <v>8.83</v>
      </c>
      <c r="AC18" s="20">
        <f t="shared" ref="AC18:AC21" si="57">IF(AND((AB18&gt;0),(AB$5&gt;0)),(AB18/AB$5*100),"")</f>
        <v>22.46819338422392</v>
      </c>
      <c r="AD18" s="10">
        <v>6.85</v>
      </c>
      <c r="AE18" s="20">
        <f t="shared" ref="AE18:AE21" si="58">IF(AND((AD18&gt;0),(AD$5&gt;0)),(AD18/AD$5*100),"")</f>
        <v>19.515669515669515</v>
      </c>
      <c r="AF18" s="10">
        <v>6.99</v>
      </c>
      <c r="AG18" s="20">
        <f t="shared" ref="AG18:AG21" si="59">IF(AND((AF18&gt;0),(AF$5&gt;0)),(AF18/AF$5*100),"")</f>
        <v>19.004893964110931</v>
      </c>
      <c r="AH18" s="10">
        <v>6.91</v>
      </c>
      <c r="AI18" s="20">
        <f t="shared" ref="AI18:AI21" si="60">IF(AND((AH18&gt;0),(AH$5&gt;0)),(AH18/AH$5*100),"")</f>
        <v>19.619534355479843</v>
      </c>
      <c r="AJ18" s="10">
        <v>7.04</v>
      </c>
      <c r="AK18" s="20">
        <f t="shared" ref="AK18:AK21" si="61">IF(AND((AJ18&gt;0),(AJ$5&gt;0)),(AJ18/AJ$5*100),"")</f>
        <v>19.234972677595628</v>
      </c>
      <c r="AL18" s="10">
        <v>9.44</v>
      </c>
      <c r="AM18" s="20">
        <f t="shared" ref="AM18:AM21" si="62">IF(AND((AL18&gt;0),(AL$5&gt;0)),(AL18/AL$5*100),"")</f>
        <v>21.435059037238872</v>
      </c>
      <c r="AN18" s="10">
        <v>8.2100000000000009</v>
      </c>
      <c r="AO18" s="20">
        <f t="shared" ref="AO18:AO21" si="63">IF(AND((AN18&gt;0),(AN$5&gt;0)),(AN18/AN$5*100),"")</f>
        <v>20.545545545545547</v>
      </c>
      <c r="AP18" s="10">
        <v>9.08</v>
      </c>
      <c r="AQ18" s="20">
        <f t="shared" ref="AQ18:AQ21" si="64">IF(AND((AP18&gt;0),(AP$5&gt;0)),(AP18/AP$5*100),"")</f>
        <v>21.0477515067223</v>
      </c>
      <c r="AR18" s="10">
        <v>6.69</v>
      </c>
      <c r="AS18" s="20">
        <f t="shared" ref="AS18:AS21" si="65">IF(AND((AR18&gt;0),(AR$5&gt;0)),(AR18/AR$5*100),"")</f>
        <v>18.8026981450253</v>
      </c>
      <c r="AT18" s="10"/>
      <c r="AU18" s="20" t="str">
        <f t="shared" ref="AU18:AU21" si="66">IF(AND((AT18&gt;0),(AT$5&gt;0)),(AT18/AT$5*100),"")</f>
        <v/>
      </c>
      <c r="AV18" s="10"/>
      <c r="AW18" s="20" t="str">
        <f t="shared" ref="AW18:AW21" si="67">IF(AND((AV18&gt;0),(AV$5&gt;0)),(AV18/AV$5*100),"")</f>
        <v/>
      </c>
      <c r="AX18" s="10"/>
      <c r="AY18" s="20" t="str">
        <f t="shared" ref="AY18:AY21" si="68">IF(AND((AX18&gt;0),(AX$5&gt;0)),(AX18/AX$5*100),"")</f>
        <v/>
      </c>
      <c r="AZ18" s="10"/>
      <c r="BA18" s="20" t="str">
        <f t="shared" ref="BA18:BA21" si="69">IF(AND((AZ18&gt;0),(AZ$5&gt;0)),(AZ18/AZ$5*100),"")</f>
        <v/>
      </c>
      <c r="BB18" s="10"/>
      <c r="BC18" s="20" t="str">
        <f t="shared" ref="BC18:BC21" si="70">IF(AND((BB18&gt;0),(BB$5&gt;0)),(BB18/BB$5*100),"")</f>
        <v/>
      </c>
      <c r="BD18" s="10"/>
      <c r="BE18" s="20" t="str">
        <f t="shared" ref="BE18:BE21" si="71">IF(AND((BD18&gt;0),(BD$5&gt;0)),(BD18/BD$5*100),"")</f>
        <v/>
      </c>
      <c r="BF18" s="10"/>
      <c r="BG18" s="20" t="str">
        <f t="shared" ref="BG18:BG21" si="72">IF(AND((BF18&gt;0),(BF$5&gt;0)),(BF18/BF$5*100),"")</f>
        <v/>
      </c>
      <c r="BH18" s="10"/>
      <c r="BI18" s="20" t="str">
        <f t="shared" ref="BI18:BI21" si="73">IF(AND((BH18&gt;0),(BH$5&gt;0)),(BH18/BH$5*100),"")</f>
        <v/>
      </c>
      <c r="BK18" s="11" t="str">
        <f t="shared" si="0"/>
        <v xml:space="preserve">     External primary branch</v>
      </c>
      <c r="BL18" s="12">
        <f t="shared" si="2"/>
        <v>18</v>
      </c>
      <c r="BM18" s="61">
        <f t="shared" si="1"/>
        <v>6</v>
      </c>
      <c r="BN18" s="13" t="str">
        <f t="shared" si="3"/>
        <v>–</v>
      </c>
      <c r="BO18" s="62">
        <f t="shared" si="4"/>
        <v>9.44</v>
      </c>
      <c r="BP18" s="63">
        <f t="shared" si="5"/>
        <v>17.578496669838248</v>
      </c>
      <c r="BQ18" s="14" t="str">
        <f t="shared" si="10"/>
        <v>–</v>
      </c>
      <c r="BR18" s="64">
        <f t="shared" si="6"/>
        <v>22.46819338422392</v>
      </c>
      <c r="BS18" s="65">
        <f t="shared" si="7"/>
        <v>7.5055555555555555</v>
      </c>
      <c r="BT18" s="66">
        <f t="shared" si="11"/>
        <v>20.036598978841869</v>
      </c>
      <c r="BU18" s="13">
        <f t="shared" si="8"/>
        <v>0.99540250340797398</v>
      </c>
      <c r="BV18" s="67">
        <f t="shared" si="12"/>
        <v>1.2330784720041708</v>
      </c>
      <c r="BW18" s="13" t="str">
        <f t="shared" si="9"/>
        <v>?</v>
      </c>
      <c r="BX18" s="14" t="str">
        <f t="shared" si="13"/>
        <v>?</v>
      </c>
    </row>
    <row r="19" spans="1:76" x14ac:dyDescent="0.2">
      <c r="A19" s="9" t="s">
        <v>24</v>
      </c>
      <c r="B19" s="170"/>
      <c r="C19" s="171" t="str">
        <f t="shared" si="44"/>
        <v/>
      </c>
      <c r="D19" s="10"/>
      <c r="E19" s="20" t="str">
        <f t="shared" si="45"/>
        <v/>
      </c>
      <c r="F19" s="10">
        <v>5.61</v>
      </c>
      <c r="G19" s="20">
        <f t="shared" si="46"/>
        <v>13.344433872502378</v>
      </c>
      <c r="H19" s="10">
        <v>6.45</v>
      </c>
      <c r="I19" s="20">
        <f t="shared" si="47"/>
        <v>16.141141141141141</v>
      </c>
      <c r="J19" s="10"/>
      <c r="K19" s="20" t="str">
        <f t="shared" si="48"/>
        <v/>
      </c>
      <c r="L19" s="10">
        <v>6.45</v>
      </c>
      <c r="M19" s="20">
        <f t="shared" si="49"/>
        <v>17.517653449212382</v>
      </c>
      <c r="N19" s="10"/>
      <c r="O19" s="20" t="str">
        <f t="shared" si="50"/>
        <v/>
      </c>
      <c r="P19" s="10">
        <v>5.85</v>
      </c>
      <c r="Q19" s="20">
        <f t="shared" si="51"/>
        <v>14.317180616740089</v>
      </c>
      <c r="R19" s="10">
        <v>5.01</v>
      </c>
      <c r="S19" s="20">
        <f t="shared" si="52"/>
        <v>16.30859375</v>
      </c>
      <c r="T19" s="10">
        <v>5.3</v>
      </c>
      <c r="U19" s="20">
        <f t="shared" si="53"/>
        <v>16.889738687061822</v>
      </c>
      <c r="V19" s="10">
        <v>6.25</v>
      </c>
      <c r="W19" s="20">
        <f t="shared" si="54"/>
        <v>17.132675438596493</v>
      </c>
      <c r="X19" s="10">
        <v>4.95</v>
      </c>
      <c r="Y19" s="20">
        <f t="shared" si="55"/>
        <v>16.666666666666668</v>
      </c>
      <c r="Z19" s="10">
        <v>6.54</v>
      </c>
      <c r="AA19" s="20">
        <f t="shared" si="56"/>
        <v>16.220238095238095</v>
      </c>
      <c r="AB19" s="10">
        <v>6.82</v>
      </c>
      <c r="AC19" s="20">
        <f t="shared" si="57"/>
        <v>17.353689567430028</v>
      </c>
      <c r="AD19" s="10">
        <v>5.54</v>
      </c>
      <c r="AE19" s="20">
        <f t="shared" si="58"/>
        <v>15.783475783475783</v>
      </c>
      <c r="AF19" s="10">
        <v>5.65</v>
      </c>
      <c r="AG19" s="20">
        <f t="shared" si="59"/>
        <v>15.361609570418706</v>
      </c>
      <c r="AH19" s="10">
        <v>5.94</v>
      </c>
      <c r="AI19" s="20">
        <f t="shared" si="60"/>
        <v>16.865417376490633</v>
      </c>
      <c r="AJ19" s="10">
        <v>6.23</v>
      </c>
      <c r="AK19" s="20">
        <f t="shared" si="61"/>
        <v>17.021857923497269</v>
      </c>
      <c r="AL19" s="10">
        <v>7.96</v>
      </c>
      <c r="AM19" s="20">
        <f t="shared" si="62"/>
        <v>18.074477747502272</v>
      </c>
      <c r="AN19" s="10">
        <v>6.49</v>
      </c>
      <c r="AO19" s="20">
        <f t="shared" si="63"/>
        <v>16.241241241241241</v>
      </c>
      <c r="AP19" s="10">
        <v>7.27</v>
      </c>
      <c r="AQ19" s="20">
        <f t="shared" si="64"/>
        <v>16.852109411219285</v>
      </c>
      <c r="AR19" s="10">
        <v>5.6</v>
      </c>
      <c r="AS19" s="20">
        <f t="shared" si="65"/>
        <v>15.739179314221472</v>
      </c>
      <c r="AT19" s="10"/>
      <c r="AU19" s="20" t="str">
        <f t="shared" si="66"/>
        <v/>
      </c>
      <c r="AV19" s="10"/>
      <c r="AW19" s="20" t="str">
        <f t="shared" si="67"/>
        <v/>
      </c>
      <c r="AX19" s="10"/>
      <c r="AY19" s="20" t="str">
        <f t="shared" si="68"/>
        <v/>
      </c>
      <c r="AZ19" s="10"/>
      <c r="BA19" s="20" t="str">
        <f t="shared" si="69"/>
        <v/>
      </c>
      <c r="BB19" s="10"/>
      <c r="BC19" s="20" t="str">
        <f t="shared" si="70"/>
        <v/>
      </c>
      <c r="BD19" s="10"/>
      <c r="BE19" s="20" t="str">
        <f t="shared" si="71"/>
        <v/>
      </c>
      <c r="BF19" s="10"/>
      <c r="BG19" s="20" t="str">
        <f t="shared" si="72"/>
        <v/>
      </c>
      <c r="BH19" s="10"/>
      <c r="BI19" s="20" t="str">
        <f t="shared" si="73"/>
        <v/>
      </c>
      <c r="BK19" s="11" t="str">
        <f t="shared" si="0"/>
        <v xml:space="preserve">     External secondary branch</v>
      </c>
      <c r="BL19" s="12">
        <f t="shared" si="2"/>
        <v>18</v>
      </c>
      <c r="BM19" s="61">
        <f t="shared" si="1"/>
        <v>4.95</v>
      </c>
      <c r="BN19" s="13" t="str">
        <f t="shared" si="3"/>
        <v>–</v>
      </c>
      <c r="BO19" s="62">
        <f t="shared" si="4"/>
        <v>7.96</v>
      </c>
      <c r="BP19" s="63">
        <f t="shared" si="5"/>
        <v>13.344433872502378</v>
      </c>
      <c r="BQ19" s="14" t="str">
        <f t="shared" si="10"/>
        <v>–</v>
      </c>
      <c r="BR19" s="64">
        <f t="shared" si="6"/>
        <v>18.074477747502272</v>
      </c>
      <c r="BS19" s="65">
        <f t="shared" si="7"/>
        <v>6.1061111111111099</v>
      </c>
      <c r="BT19" s="66">
        <f t="shared" si="11"/>
        <v>16.323965536258651</v>
      </c>
      <c r="BU19" s="13">
        <f t="shared" si="8"/>
        <v>0.77540227805344131</v>
      </c>
      <c r="BV19" s="67">
        <f t="shared" si="12"/>
        <v>1.1431772486457581</v>
      </c>
      <c r="BW19" s="13" t="str">
        <f t="shared" si="9"/>
        <v>?</v>
      </c>
      <c r="BX19" s="14" t="str">
        <f t="shared" si="13"/>
        <v>?</v>
      </c>
    </row>
    <row r="20" spans="1:76" x14ac:dyDescent="0.2">
      <c r="A20" s="9" t="s">
        <v>25</v>
      </c>
      <c r="B20" s="10">
        <v>9.1</v>
      </c>
      <c r="C20" s="171">
        <f t="shared" si="44"/>
        <v>19.877675840978593</v>
      </c>
      <c r="D20" s="10">
        <v>6.61</v>
      </c>
      <c r="E20" s="20">
        <f t="shared" si="45"/>
        <v>18.391764051196439</v>
      </c>
      <c r="F20" s="10">
        <v>8.15</v>
      </c>
      <c r="G20" s="20">
        <f t="shared" si="46"/>
        <v>19.386298763082781</v>
      </c>
      <c r="H20" s="10">
        <v>7.97</v>
      </c>
      <c r="I20" s="20">
        <f t="shared" si="47"/>
        <v>19.944944944944947</v>
      </c>
      <c r="J20" s="10">
        <v>7.98</v>
      </c>
      <c r="K20" s="20">
        <f t="shared" si="48"/>
        <v>17.997293640054128</v>
      </c>
      <c r="L20" s="10">
        <v>7</v>
      </c>
      <c r="M20" s="20">
        <f t="shared" si="49"/>
        <v>19.011406844106464</v>
      </c>
      <c r="N20" s="10"/>
      <c r="O20" s="20" t="str">
        <f t="shared" si="50"/>
        <v/>
      </c>
      <c r="P20" s="10">
        <v>7.51</v>
      </c>
      <c r="Q20" s="20">
        <f t="shared" si="51"/>
        <v>18.379833578071462</v>
      </c>
      <c r="R20" s="10">
        <v>5.85</v>
      </c>
      <c r="S20" s="20">
        <f t="shared" si="52"/>
        <v>19.04296875</v>
      </c>
      <c r="T20" s="10">
        <v>6.59</v>
      </c>
      <c r="U20" s="20">
        <f t="shared" si="53"/>
        <v>21.000637348629699</v>
      </c>
      <c r="V20" s="10">
        <v>7.26</v>
      </c>
      <c r="W20" s="20">
        <f t="shared" si="54"/>
        <v>19.901315789473685</v>
      </c>
      <c r="X20" s="10">
        <v>5.72</v>
      </c>
      <c r="Y20" s="20">
        <f t="shared" si="55"/>
        <v>19.25925925925926</v>
      </c>
      <c r="Z20" s="10">
        <v>7.61</v>
      </c>
      <c r="AA20" s="20">
        <f t="shared" si="56"/>
        <v>18.874007936507937</v>
      </c>
      <c r="AB20" s="10">
        <v>8.07</v>
      </c>
      <c r="AC20" s="20">
        <f t="shared" si="57"/>
        <v>20.534351145038173</v>
      </c>
      <c r="AD20" s="10">
        <v>6.33</v>
      </c>
      <c r="AE20" s="20">
        <f t="shared" si="58"/>
        <v>18.034188034188034</v>
      </c>
      <c r="AF20" s="10">
        <v>6.28</v>
      </c>
      <c r="AG20" s="20">
        <f t="shared" si="59"/>
        <v>17.074497009244155</v>
      </c>
      <c r="AH20" s="10">
        <v>6.64</v>
      </c>
      <c r="AI20" s="20">
        <f t="shared" si="60"/>
        <v>18.852924474730269</v>
      </c>
      <c r="AJ20" s="10">
        <v>6.6</v>
      </c>
      <c r="AK20" s="20">
        <f t="shared" si="61"/>
        <v>18.032786885245898</v>
      </c>
      <c r="AL20" s="10">
        <v>8.4600000000000009</v>
      </c>
      <c r="AM20" s="20">
        <f t="shared" si="62"/>
        <v>19.209809264305182</v>
      </c>
      <c r="AN20" s="10">
        <v>7.88</v>
      </c>
      <c r="AO20" s="20">
        <f t="shared" si="63"/>
        <v>19.71971971971972</v>
      </c>
      <c r="AP20" s="10">
        <v>8.2799999999999994</v>
      </c>
      <c r="AQ20" s="20">
        <f t="shared" si="64"/>
        <v>19.193324061196105</v>
      </c>
      <c r="AR20" s="10">
        <v>6.59</v>
      </c>
      <c r="AS20" s="20">
        <f t="shared" si="65"/>
        <v>18.521641371557056</v>
      </c>
      <c r="AT20" s="10"/>
      <c r="AU20" s="20" t="str">
        <f t="shared" si="66"/>
        <v/>
      </c>
      <c r="AV20" s="10"/>
      <c r="AW20" s="20" t="str">
        <f t="shared" si="67"/>
        <v/>
      </c>
      <c r="AX20" s="10"/>
      <c r="AY20" s="20" t="str">
        <f t="shared" si="68"/>
        <v/>
      </c>
      <c r="AZ20" s="10"/>
      <c r="BA20" s="20" t="str">
        <f t="shared" si="69"/>
        <v/>
      </c>
      <c r="BB20" s="10"/>
      <c r="BC20" s="20" t="str">
        <f t="shared" si="70"/>
        <v/>
      </c>
      <c r="BD20" s="10"/>
      <c r="BE20" s="20" t="str">
        <f t="shared" si="71"/>
        <v/>
      </c>
      <c r="BF20" s="10"/>
      <c r="BG20" s="20" t="str">
        <f t="shared" si="72"/>
        <v/>
      </c>
      <c r="BH20" s="10"/>
      <c r="BI20" s="20" t="str">
        <f t="shared" si="73"/>
        <v/>
      </c>
      <c r="BK20" s="11" t="str">
        <f t="shared" si="0"/>
        <v xml:space="preserve">     Internal primary branch</v>
      </c>
      <c r="BL20" s="12">
        <f t="shared" si="2"/>
        <v>21</v>
      </c>
      <c r="BM20" s="61">
        <f t="shared" si="1"/>
        <v>5.72</v>
      </c>
      <c r="BN20" s="13" t="str">
        <f t="shared" si="3"/>
        <v>–</v>
      </c>
      <c r="BO20" s="62">
        <f t="shared" si="4"/>
        <v>9.1</v>
      </c>
      <c r="BP20" s="63">
        <f t="shared" si="5"/>
        <v>17.074497009244155</v>
      </c>
      <c r="BQ20" s="14" t="str">
        <f t="shared" si="10"/>
        <v>–</v>
      </c>
      <c r="BR20" s="64">
        <f t="shared" si="6"/>
        <v>21.000637348629699</v>
      </c>
      <c r="BS20" s="65">
        <f t="shared" si="7"/>
        <v>7.2609523809523822</v>
      </c>
      <c r="BT20" s="66">
        <f t="shared" si="11"/>
        <v>19.059078510072858</v>
      </c>
      <c r="BU20" s="13">
        <f t="shared" si="8"/>
        <v>0.93002636931381111</v>
      </c>
      <c r="BV20" s="67">
        <f t="shared" si="12"/>
        <v>0.92679738852268634</v>
      </c>
      <c r="BW20" s="13">
        <f t="shared" si="9"/>
        <v>9.1</v>
      </c>
      <c r="BX20" s="14">
        <f t="shared" si="13"/>
        <v>19.877675840978593</v>
      </c>
    </row>
    <row r="21" spans="1:76" x14ac:dyDescent="0.2">
      <c r="A21" s="9" t="s">
        <v>26</v>
      </c>
      <c r="B21" s="10">
        <v>8.06</v>
      </c>
      <c r="C21" s="171">
        <f t="shared" si="44"/>
        <v>17.605941459152469</v>
      </c>
      <c r="D21" s="10">
        <v>5.46</v>
      </c>
      <c r="E21" s="20">
        <f t="shared" si="45"/>
        <v>15.191986644407345</v>
      </c>
      <c r="F21" s="10">
        <v>6.18</v>
      </c>
      <c r="G21" s="20">
        <f t="shared" si="46"/>
        <v>14.700285442435776</v>
      </c>
      <c r="H21" s="10">
        <v>6.38</v>
      </c>
      <c r="I21" s="20">
        <f t="shared" si="47"/>
        <v>15.965965965965964</v>
      </c>
      <c r="J21" s="10">
        <v>6.42</v>
      </c>
      <c r="K21" s="20">
        <f t="shared" si="48"/>
        <v>14.479025710419485</v>
      </c>
      <c r="L21" s="10">
        <v>5.73</v>
      </c>
      <c r="M21" s="20">
        <f t="shared" si="49"/>
        <v>15.562194459532863</v>
      </c>
      <c r="N21" s="10"/>
      <c r="O21" s="20" t="str">
        <f t="shared" si="50"/>
        <v/>
      </c>
      <c r="P21" s="10">
        <v>6.69</v>
      </c>
      <c r="Q21" s="20">
        <f t="shared" si="51"/>
        <v>16.372980910425845</v>
      </c>
      <c r="R21" s="10">
        <v>4.79</v>
      </c>
      <c r="S21" s="20">
        <f t="shared" si="52"/>
        <v>15.592447916666668</v>
      </c>
      <c r="T21" s="10">
        <v>5.2</v>
      </c>
      <c r="U21" s="20">
        <f t="shared" si="53"/>
        <v>16.571064372211598</v>
      </c>
      <c r="V21" s="10">
        <v>6.31</v>
      </c>
      <c r="W21" s="20">
        <f t="shared" si="54"/>
        <v>17.297149122807017</v>
      </c>
      <c r="X21" s="10">
        <v>4.3</v>
      </c>
      <c r="Y21" s="20">
        <f t="shared" si="55"/>
        <v>14.478114478114479</v>
      </c>
      <c r="Z21" s="10">
        <v>5.81</v>
      </c>
      <c r="AA21" s="20">
        <f t="shared" si="56"/>
        <v>14.409722222222221</v>
      </c>
      <c r="AB21" s="10">
        <v>6.42</v>
      </c>
      <c r="AC21" s="20">
        <f t="shared" si="57"/>
        <v>16.335877862595421</v>
      </c>
      <c r="AD21" s="10">
        <v>5.28</v>
      </c>
      <c r="AE21" s="20">
        <f t="shared" si="58"/>
        <v>15.042735042735043</v>
      </c>
      <c r="AF21" s="10">
        <v>5.13</v>
      </c>
      <c r="AG21" s="20">
        <f t="shared" si="59"/>
        <v>13.947797716150081</v>
      </c>
      <c r="AH21" s="10">
        <v>5.37</v>
      </c>
      <c r="AI21" s="20">
        <f t="shared" si="60"/>
        <v>15.247018739352642</v>
      </c>
      <c r="AJ21" s="10">
        <v>5.42</v>
      </c>
      <c r="AK21" s="20">
        <f t="shared" si="61"/>
        <v>14.808743169398905</v>
      </c>
      <c r="AL21" s="10">
        <v>7.45</v>
      </c>
      <c r="AM21" s="20">
        <f t="shared" si="62"/>
        <v>16.916439600363304</v>
      </c>
      <c r="AN21" s="10">
        <v>6.71</v>
      </c>
      <c r="AO21" s="20">
        <f t="shared" si="63"/>
        <v>16.791791791791791</v>
      </c>
      <c r="AP21" s="10">
        <v>6.82</v>
      </c>
      <c r="AQ21" s="20">
        <f t="shared" si="64"/>
        <v>15.808993973110802</v>
      </c>
      <c r="AR21" s="10">
        <v>5.72</v>
      </c>
      <c r="AS21" s="20">
        <f t="shared" si="65"/>
        <v>16.076447442383362</v>
      </c>
      <c r="AT21" s="10"/>
      <c r="AU21" s="20" t="str">
        <f t="shared" si="66"/>
        <v/>
      </c>
      <c r="AV21" s="10"/>
      <c r="AW21" s="20" t="str">
        <f t="shared" si="67"/>
        <v/>
      </c>
      <c r="AX21" s="10"/>
      <c r="AY21" s="20" t="str">
        <f t="shared" si="68"/>
        <v/>
      </c>
      <c r="AZ21" s="10"/>
      <c r="BA21" s="20" t="str">
        <f t="shared" si="69"/>
        <v/>
      </c>
      <c r="BB21" s="10"/>
      <c r="BC21" s="20" t="str">
        <f t="shared" si="70"/>
        <v/>
      </c>
      <c r="BD21" s="10"/>
      <c r="BE21" s="20" t="str">
        <f t="shared" si="71"/>
        <v/>
      </c>
      <c r="BF21" s="10"/>
      <c r="BG21" s="20" t="str">
        <f t="shared" si="72"/>
        <v/>
      </c>
      <c r="BH21" s="10"/>
      <c r="BI21" s="20" t="str">
        <f t="shared" si="73"/>
        <v/>
      </c>
      <c r="BK21" s="11" t="str">
        <f t="shared" si="0"/>
        <v xml:space="preserve">     Internal secondary branch</v>
      </c>
      <c r="BL21" s="12">
        <f t="shared" si="2"/>
        <v>21</v>
      </c>
      <c r="BM21" s="61">
        <f t="shared" si="1"/>
        <v>4.3</v>
      </c>
      <c r="BN21" s="13" t="str">
        <f t="shared" si="3"/>
        <v>–</v>
      </c>
      <c r="BO21" s="62">
        <f t="shared" si="4"/>
        <v>8.06</v>
      </c>
      <c r="BP21" s="63">
        <f t="shared" si="5"/>
        <v>13.947797716150081</v>
      </c>
      <c r="BQ21" s="14" t="str">
        <f t="shared" si="10"/>
        <v>–</v>
      </c>
      <c r="BR21" s="64">
        <f t="shared" si="6"/>
        <v>17.605941459152469</v>
      </c>
      <c r="BS21" s="65">
        <f t="shared" si="7"/>
        <v>5.9833333333333334</v>
      </c>
      <c r="BT21" s="66">
        <f t="shared" si="11"/>
        <v>15.67632019248777</v>
      </c>
      <c r="BU21" s="13">
        <f t="shared" si="8"/>
        <v>0.89722535259171921</v>
      </c>
      <c r="BV21" s="67">
        <f t="shared" si="12"/>
        <v>1.0276718675203771</v>
      </c>
      <c r="BW21" s="13">
        <f t="shared" si="9"/>
        <v>8.06</v>
      </c>
      <c r="BX21" s="14">
        <f t="shared" si="13"/>
        <v>17.605941459152469</v>
      </c>
    </row>
    <row r="22" spans="1:76" x14ac:dyDescent="0.2">
      <c r="A22" s="21" t="s">
        <v>27</v>
      </c>
      <c r="B22" s="168"/>
      <c r="C22" s="169"/>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77"/>
      <c r="AF22" s="24"/>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77"/>
      <c r="BK22" s="11" t="str">
        <f t="shared" si="0"/>
        <v>Claw 2 lengths</v>
      </c>
      <c r="BL22" s="12"/>
      <c r="BM22" s="61"/>
      <c r="BN22" s="13"/>
      <c r="BO22" s="62"/>
      <c r="BP22" s="63"/>
      <c r="BQ22" s="14"/>
      <c r="BR22" s="64"/>
      <c r="BS22" s="65"/>
      <c r="BT22" s="66"/>
      <c r="BU22" s="13"/>
      <c r="BV22" s="67"/>
      <c r="BW22" s="13"/>
      <c r="BX22" s="14"/>
    </row>
    <row r="23" spans="1:76" x14ac:dyDescent="0.2">
      <c r="A23" s="9" t="s">
        <v>23</v>
      </c>
      <c r="B23" s="10">
        <v>9.67</v>
      </c>
      <c r="C23" s="171">
        <f t="shared" ref="C23:C26" si="74">IF(AND((B23&gt;0),(B$5&gt;0)),(B23/B$5*100),"")</f>
        <v>21.122761031017912</v>
      </c>
      <c r="D23" s="10"/>
      <c r="E23" s="20" t="str">
        <f t="shared" ref="E23:E26" si="75">IF(AND((D23&gt;0),(D$5&gt;0)),(D23/D$5*100),"")</f>
        <v/>
      </c>
      <c r="F23" s="10">
        <v>8.2799999999999994</v>
      </c>
      <c r="G23" s="20">
        <f t="shared" ref="G23:G26" si="76">IF(AND((F23&gt;0),(F$5&gt;0)),(F23/F$5*100),"")</f>
        <v>19.695528068506182</v>
      </c>
      <c r="H23" s="10">
        <v>9</v>
      </c>
      <c r="I23" s="20">
        <f t="shared" ref="I23:I26" si="77">IF(AND((H23&gt;0),(H$5&gt;0)),(H23/H$5*100),"")</f>
        <v>22.522522522522522</v>
      </c>
      <c r="J23" s="10">
        <v>8.4499999999999993</v>
      </c>
      <c r="K23" s="20">
        <f t="shared" ref="K23:K26" si="78">IF(AND((J23&gt;0),(J$5&gt;0)),(J23/J$5*100),"")</f>
        <v>19.057284618854304</v>
      </c>
      <c r="L23" s="10">
        <v>7.43</v>
      </c>
      <c r="M23" s="20">
        <f t="shared" ref="M23:M26" si="79">IF(AND((L23&gt;0),(L$5&gt;0)),(L23/L$5*100),"")</f>
        <v>20.17925040738729</v>
      </c>
      <c r="N23" s="10"/>
      <c r="O23" s="20" t="str">
        <f t="shared" ref="O23:O26" si="80">IF(AND((N23&gt;0),(N$5&gt;0)),(N23/N$5*100),"")</f>
        <v/>
      </c>
      <c r="P23" s="10">
        <v>8.09</v>
      </c>
      <c r="Q23" s="20">
        <f t="shared" ref="Q23:Q26" si="81">IF(AND((P23&gt;0),(P$5&gt;0)),(P23/P$5*100),"")</f>
        <v>19.799314733235438</v>
      </c>
      <c r="R23" s="10">
        <v>6.21</v>
      </c>
      <c r="S23" s="20">
        <f t="shared" ref="S23:S26" si="82">IF(AND((R23&gt;0),(R$5&gt;0)),(R23/R$5*100),"")</f>
        <v>20.21484375</v>
      </c>
      <c r="T23" s="10">
        <v>7.08</v>
      </c>
      <c r="U23" s="20">
        <f t="shared" ref="U23:U26" si="83">IF(AND((T23&gt;0),(T$5&gt;0)),(T23/T$5*100),"")</f>
        <v>22.562141491395796</v>
      </c>
      <c r="V23" s="10">
        <v>7.57</v>
      </c>
      <c r="W23" s="20">
        <f t="shared" ref="W23:W26" si="84">IF(AND((V23&gt;0),(V$5&gt;0)),(V23/V$5*100),"")</f>
        <v>20.751096491228072</v>
      </c>
      <c r="X23" s="10">
        <v>6.26</v>
      </c>
      <c r="Y23" s="20">
        <f t="shared" ref="Y23:Y26" si="85">IF(AND((X23&gt;0),(X$5&gt;0)),(X23/X$5*100),"")</f>
        <v>21.07744107744108</v>
      </c>
      <c r="Z23" s="10">
        <v>7.85</v>
      </c>
      <c r="AA23" s="20">
        <f t="shared" ref="AA23:AA26" si="86">IF(AND((Z23&gt;0),(Z$5&gt;0)),(Z23/Z$5*100),"")</f>
        <v>19.469246031746032</v>
      </c>
      <c r="AB23" s="10">
        <v>8.9499999999999993</v>
      </c>
      <c r="AC23" s="20">
        <f t="shared" ref="AC23:AC26" si="87">IF(AND((AB23&gt;0),(AB$5&gt;0)),(AB23/AB$5*100),"")</f>
        <v>22.773536895674301</v>
      </c>
      <c r="AD23" s="10">
        <v>7.3</v>
      </c>
      <c r="AE23" s="20">
        <f t="shared" ref="AE23:AE26" si="88">IF(AND((AD23&gt;0),(AD$5&gt;0)),(AD23/AD$5*100),"")</f>
        <v>20.797720797720796</v>
      </c>
      <c r="AF23" s="10">
        <v>7.42</v>
      </c>
      <c r="AG23" s="20">
        <f t="shared" ref="AG23:AG26" si="89">IF(AND((AF23&gt;0),(AF$5&gt;0)),(AF23/AF$5*100),"")</f>
        <v>20.174007612833062</v>
      </c>
      <c r="AH23" s="10">
        <v>6.84</v>
      </c>
      <c r="AI23" s="20">
        <f t="shared" ref="AI23:AI26" si="90">IF(AND((AH23&gt;0),(AH$5&gt;0)),(AH23/AH$5*100),"")</f>
        <v>19.420783645655877</v>
      </c>
      <c r="AJ23" s="10">
        <v>7.44</v>
      </c>
      <c r="AK23" s="20">
        <f t="shared" ref="AK23:AK26" si="91">IF(AND((AJ23&gt;0),(AJ$5&gt;0)),(AJ23/AJ$5*100),"")</f>
        <v>20.327868852459016</v>
      </c>
      <c r="AL23" s="10">
        <v>9.65</v>
      </c>
      <c r="AM23" s="20">
        <f t="shared" ref="AM23:AM26" si="92">IF(AND((AL23&gt;0),(AL$5&gt;0)),(AL23/AL$5*100),"")</f>
        <v>21.911898274296096</v>
      </c>
      <c r="AN23" s="10">
        <v>8.66</v>
      </c>
      <c r="AO23" s="20">
        <f t="shared" ref="AO23:AO26" si="93">IF(AND((AN23&gt;0),(AN$5&gt;0)),(AN23/AN$5*100),"")</f>
        <v>21.671671671671671</v>
      </c>
      <c r="AP23" s="10">
        <v>9.0399999999999991</v>
      </c>
      <c r="AQ23" s="20">
        <f t="shared" ref="AQ23:AQ26" si="94">IF(AND((AP23&gt;0),(AP$5&gt;0)),(AP23/AP$5*100),"")</f>
        <v>20.955030134445987</v>
      </c>
      <c r="AR23" s="10">
        <v>7.21</v>
      </c>
      <c r="AS23" s="20">
        <f t="shared" ref="AS23:AS26" si="95">IF(AND((AR23&gt;0),(AR$5&gt;0)),(AR23/AR$5*100),"")</f>
        <v>20.264193367060145</v>
      </c>
      <c r="AT23" s="10"/>
      <c r="AU23" s="20" t="str">
        <f t="shared" ref="AU23:AU26" si="96">IF(AND((AT23&gt;0),(AT$5&gt;0)),(AT23/AT$5*100),"")</f>
        <v/>
      </c>
      <c r="AV23" s="10"/>
      <c r="AW23" s="20" t="str">
        <f t="shared" ref="AW23:AW26" si="97">IF(AND((AV23&gt;0),(AV$5&gt;0)),(AV23/AV$5*100),"")</f>
        <v/>
      </c>
      <c r="AX23" s="10"/>
      <c r="AY23" s="20" t="str">
        <f t="shared" ref="AY23:AY26" si="98">IF(AND((AX23&gt;0),(AX$5&gt;0)),(AX23/AX$5*100),"")</f>
        <v/>
      </c>
      <c r="AZ23" s="10"/>
      <c r="BA23" s="20" t="str">
        <f t="shared" ref="BA23:BA26" si="99">IF(AND((AZ23&gt;0),(AZ$5&gt;0)),(AZ23/AZ$5*100),"")</f>
        <v/>
      </c>
      <c r="BB23" s="10"/>
      <c r="BC23" s="20" t="str">
        <f t="shared" ref="BC23:BC26" si="100">IF(AND((BB23&gt;0),(BB$5&gt;0)),(BB23/BB$5*100),"")</f>
        <v/>
      </c>
      <c r="BD23" s="10"/>
      <c r="BE23" s="20" t="str">
        <f t="shared" ref="BE23:BE26" si="101">IF(AND((BD23&gt;0),(BD$5&gt;0)),(BD23/BD$5*100),"")</f>
        <v/>
      </c>
      <c r="BF23" s="10"/>
      <c r="BG23" s="20" t="str">
        <f t="shared" ref="BG23:BG26" si="102">IF(AND((BF23&gt;0),(BF$5&gt;0)),(BF23/BF$5*100),"")</f>
        <v/>
      </c>
      <c r="BH23" s="10"/>
      <c r="BI23" s="20" t="str">
        <f t="shared" ref="BI23:BI26" si="103">IF(AND((BH23&gt;0),(BH$5&gt;0)),(BH23/BH$5*100),"")</f>
        <v/>
      </c>
      <c r="BK23" s="11" t="str">
        <f t="shared" si="0"/>
        <v xml:space="preserve">     External primary branch</v>
      </c>
      <c r="BL23" s="12">
        <f t="shared" si="2"/>
        <v>20</v>
      </c>
      <c r="BM23" s="61">
        <f t="shared" si="1"/>
        <v>6.21</v>
      </c>
      <c r="BN23" s="13" t="str">
        <f t="shared" si="3"/>
        <v>–</v>
      </c>
      <c r="BO23" s="62">
        <f t="shared" si="4"/>
        <v>9.67</v>
      </c>
      <c r="BP23" s="63">
        <f t="shared" si="5"/>
        <v>19.057284618854304</v>
      </c>
      <c r="BQ23" s="14" t="str">
        <f t="shared" si="10"/>
        <v>–</v>
      </c>
      <c r="BR23" s="64">
        <f t="shared" si="6"/>
        <v>22.773536895674301</v>
      </c>
      <c r="BS23" s="65">
        <f t="shared" si="7"/>
        <v>7.92</v>
      </c>
      <c r="BT23" s="66">
        <f t="shared" si="11"/>
        <v>20.737407073757581</v>
      </c>
      <c r="BU23" s="13">
        <f t="shared" si="8"/>
        <v>1.021150022484965</v>
      </c>
      <c r="BV23" s="67">
        <f t="shared" si="12"/>
        <v>1.0919190355673458</v>
      </c>
      <c r="BW23" s="13">
        <f t="shared" si="9"/>
        <v>9.67</v>
      </c>
      <c r="BX23" s="14">
        <f t="shared" si="13"/>
        <v>21.122761031017912</v>
      </c>
    </row>
    <row r="24" spans="1:76" x14ac:dyDescent="0.2">
      <c r="A24" s="9" t="s">
        <v>24</v>
      </c>
      <c r="B24" s="10">
        <v>8.89</v>
      </c>
      <c r="C24" s="171">
        <f t="shared" si="74"/>
        <v>19.418960244648321</v>
      </c>
      <c r="D24" s="10"/>
      <c r="E24" s="20" t="str">
        <f t="shared" si="75"/>
        <v/>
      </c>
      <c r="F24" s="10">
        <v>7.05</v>
      </c>
      <c r="G24" s="20">
        <f t="shared" si="76"/>
        <v>16.769743101807801</v>
      </c>
      <c r="H24" s="10">
        <v>7.23</v>
      </c>
      <c r="I24" s="20">
        <f t="shared" si="77"/>
        <v>18.093093093093092</v>
      </c>
      <c r="J24" s="10">
        <v>6.73</v>
      </c>
      <c r="K24" s="20">
        <f t="shared" si="78"/>
        <v>15.178168696436625</v>
      </c>
      <c r="L24" s="10">
        <v>6.45</v>
      </c>
      <c r="M24" s="20">
        <f t="shared" si="79"/>
        <v>17.517653449212382</v>
      </c>
      <c r="N24" s="10"/>
      <c r="O24" s="20" t="str">
        <f t="shared" si="80"/>
        <v/>
      </c>
      <c r="P24" s="10">
        <v>6.7</v>
      </c>
      <c r="Q24" s="20">
        <f t="shared" si="81"/>
        <v>16.397454723445914</v>
      </c>
      <c r="R24" s="10">
        <v>5.54</v>
      </c>
      <c r="S24" s="20">
        <f t="shared" si="82"/>
        <v>18.033854166666668</v>
      </c>
      <c r="T24" s="10">
        <v>5.33</v>
      </c>
      <c r="U24" s="20">
        <f t="shared" si="83"/>
        <v>16.985340981516892</v>
      </c>
      <c r="V24" s="10">
        <v>6.46</v>
      </c>
      <c r="W24" s="20">
        <f t="shared" si="84"/>
        <v>17.708333333333336</v>
      </c>
      <c r="X24" s="10">
        <v>5.38</v>
      </c>
      <c r="Y24" s="20">
        <f t="shared" si="85"/>
        <v>18.114478114478114</v>
      </c>
      <c r="Z24" s="10">
        <v>6.63</v>
      </c>
      <c r="AA24" s="20">
        <f t="shared" si="86"/>
        <v>16.44345238095238</v>
      </c>
      <c r="AB24" s="10">
        <v>6.83</v>
      </c>
      <c r="AC24" s="20">
        <f t="shared" si="87"/>
        <v>17.379134860050893</v>
      </c>
      <c r="AD24" s="10">
        <v>6.21</v>
      </c>
      <c r="AE24" s="20">
        <f t="shared" si="88"/>
        <v>17.69230769230769</v>
      </c>
      <c r="AF24" s="10">
        <v>5.54</v>
      </c>
      <c r="AG24" s="20">
        <f t="shared" si="89"/>
        <v>15.062533985861881</v>
      </c>
      <c r="AH24" s="10">
        <v>5.69</v>
      </c>
      <c r="AI24" s="20">
        <f t="shared" si="90"/>
        <v>16.155593412833618</v>
      </c>
      <c r="AJ24" s="10">
        <v>5.56</v>
      </c>
      <c r="AK24" s="20">
        <f t="shared" si="91"/>
        <v>15.191256830601091</v>
      </c>
      <c r="AL24" s="10">
        <v>6.98</v>
      </c>
      <c r="AM24" s="20">
        <f t="shared" si="92"/>
        <v>15.849227974568574</v>
      </c>
      <c r="AN24" s="10">
        <v>7.25</v>
      </c>
      <c r="AO24" s="20">
        <f t="shared" si="93"/>
        <v>18.143143143143142</v>
      </c>
      <c r="AP24" s="10">
        <v>7.48</v>
      </c>
      <c r="AQ24" s="20">
        <f t="shared" si="94"/>
        <v>17.338896615669913</v>
      </c>
      <c r="AR24" s="10">
        <v>5.7</v>
      </c>
      <c r="AS24" s="20">
        <f t="shared" si="95"/>
        <v>16.020236087689714</v>
      </c>
      <c r="AT24" s="10"/>
      <c r="AU24" s="20" t="str">
        <f t="shared" si="96"/>
        <v/>
      </c>
      <c r="AV24" s="10"/>
      <c r="AW24" s="20" t="str">
        <f t="shared" si="97"/>
        <v/>
      </c>
      <c r="AX24" s="10"/>
      <c r="AY24" s="20" t="str">
        <f t="shared" si="98"/>
        <v/>
      </c>
      <c r="AZ24" s="10"/>
      <c r="BA24" s="20" t="str">
        <f t="shared" si="99"/>
        <v/>
      </c>
      <c r="BB24" s="10"/>
      <c r="BC24" s="20" t="str">
        <f t="shared" si="100"/>
        <v/>
      </c>
      <c r="BD24" s="10"/>
      <c r="BE24" s="20" t="str">
        <f t="shared" si="101"/>
        <v/>
      </c>
      <c r="BF24" s="10"/>
      <c r="BG24" s="20" t="str">
        <f t="shared" si="102"/>
        <v/>
      </c>
      <c r="BH24" s="10"/>
      <c r="BI24" s="20" t="str">
        <f t="shared" si="103"/>
        <v/>
      </c>
      <c r="BK24" s="11" t="str">
        <f t="shared" si="0"/>
        <v xml:space="preserve">     External secondary branch</v>
      </c>
      <c r="BL24" s="12">
        <f t="shared" si="2"/>
        <v>20</v>
      </c>
      <c r="BM24" s="61">
        <f t="shared" si="1"/>
        <v>5.33</v>
      </c>
      <c r="BN24" s="13" t="str">
        <f t="shared" si="3"/>
        <v>–</v>
      </c>
      <c r="BO24" s="62">
        <f t="shared" si="4"/>
        <v>8.89</v>
      </c>
      <c r="BP24" s="63">
        <f t="shared" si="5"/>
        <v>15.062533985861881</v>
      </c>
      <c r="BQ24" s="14" t="str">
        <f t="shared" si="10"/>
        <v>–</v>
      </c>
      <c r="BR24" s="64">
        <f t="shared" si="6"/>
        <v>19.418960244648321</v>
      </c>
      <c r="BS24" s="65">
        <f t="shared" si="7"/>
        <v>6.4814999999999996</v>
      </c>
      <c r="BT24" s="66">
        <f t="shared" si="11"/>
        <v>16.974643144415907</v>
      </c>
      <c r="BU24" s="13">
        <f t="shared" si="8"/>
        <v>0.89581057090624061</v>
      </c>
      <c r="BV24" s="67">
        <f t="shared" si="12"/>
        <v>1.1748753615106096</v>
      </c>
      <c r="BW24" s="13">
        <f t="shared" si="9"/>
        <v>8.89</v>
      </c>
      <c r="BX24" s="14">
        <f t="shared" si="13"/>
        <v>19.418960244648321</v>
      </c>
    </row>
    <row r="25" spans="1:76" x14ac:dyDescent="0.2">
      <c r="A25" s="9" t="s">
        <v>25</v>
      </c>
      <c r="B25" s="10">
        <v>9.0500000000000007</v>
      </c>
      <c r="C25" s="171">
        <f t="shared" si="74"/>
        <v>19.768457841852339</v>
      </c>
      <c r="D25" s="10">
        <v>7.01</v>
      </c>
      <c r="E25" s="20">
        <f t="shared" si="75"/>
        <v>19.504730105731777</v>
      </c>
      <c r="F25" s="10">
        <v>7.57</v>
      </c>
      <c r="G25" s="20">
        <f t="shared" si="76"/>
        <v>18.006660323501428</v>
      </c>
      <c r="H25" s="10"/>
      <c r="I25" s="20" t="str">
        <f t="shared" si="77"/>
        <v/>
      </c>
      <c r="J25" s="10">
        <v>8.18</v>
      </c>
      <c r="K25" s="20">
        <f>IF(AND((J25&gt;0),(J$5&gt;0)),(J25/J$5*100),"")</f>
        <v>18.448353631032926</v>
      </c>
      <c r="L25" s="10">
        <v>6.84</v>
      </c>
      <c r="M25" s="20">
        <f t="shared" si="79"/>
        <v>18.576860401955457</v>
      </c>
      <c r="N25" s="10"/>
      <c r="O25" s="20" t="str">
        <f t="shared" si="80"/>
        <v/>
      </c>
      <c r="P25" s="10">
        <v>7.64</v>
      </c>
      <c r="Q25" s="20">
        <f t="shared" si="81"/>
        <v>18.697993147332355</v>
      </c>
      <c r="R25" s="10">
        <v>5.85</v>
      </c>
      <c r="S25" s="20">
        <f t="shared" si="82"/>
        <v>19.04296875</v>
      </c>
      <c r="T25" s="10">
        <v>6.85</v>
      </c>
      <c r="U25" s="20">
        <f t="shared" si="83"/>
        <v>21.829190567240282</v>
      </c>
      <c r="V25" s="10">
        <v>6.84</v>
      </c>
      <c r="W25" s="20">
        <f t="shared" si="84"/>
        <v>18.75</v>
      </c>
      <c r="X25" s="10">
        <v>5.73</v>
      </c>
      <c r="Y25" s="20">
        <f t="shared" si="85"/>
        <v>19.292929292929294</v>
      </c>
      <c r="Z25" s="10">
        <v>7.35</v>
      </c>
      <c r="AA25" s="20">
        <f t="shared" si="86"/>
        <v>18.229166666666664</v>
      </c>
      <c r="AB25" s="10">
        <v>7.63</v>
      </c>
      <c r="AC25" s="20">
        <f t="shared" si="87"/>
        <v>19.414758269720103</v>
      </c>
      <c r="AD25" s="10">
        <v>6.53</v>
      </c>
      <c r="AE25" s="20">
        <f t="shared" si="88"/>
        <v>18.603988603988604</v>
      </c>
      <c r="AF25" s="10">
        <v>6.68</v>
      </c>
      <c r="AG25" s="20">
        <f t="shared" si="89"/>
        <v>18.162044589450787</v>
      </c>
      <c r="AH25" s="10">
        <v>6.4</v>
      </c>
      <c r="AI25" s="20">
        <f t="shared" si="90"/>
        <v>18.171493469619534</v>
      </c>
      <c r="AJ25" s="10">
        <v>7.23</v>
      </c>
      <c r="AK25" s="20">
        <f t="shared" si="91"/>
        <v>19.754098360655739</v>
      </c>
      <c r="AL25" s="10">
        <v>8.82</v>
      </c>
      <c r="AM25" s="20">
        <f t="shared" si="92"/>
        <v>20.027247956403272</v>
      </c>
      <c r="AN25" s="10">
        <v>7.6</v>
      </c>
      <c r="AO25" s="20">
        <f t="shared" si="93"/>
        <v>19.019019019019019</v>
      </c>
      <c r="AP25" s="10">
        <v>8.39</v>
      </c>
      <c r="AQ25" s="20">
        <f t="shared" si="94"/>
        <v>19.448307834955958</v>
      </c>
      <c r="AR25" s="10">
        <v>6.49</v>
      </c>
      <c r="AS25" s="20">
        <f t="shared" si="95"/>
        <v>18.240584598088816</v>
      </c>
      <c r="AT25" s="10"/>
      <c r="AU25" s="20" t="str">
        <f t="shared" si="96"/>
        <v/>
      </c>
      <c r="AV25" s="10"/>
      <c r="AW25" s="20" t="str">
        <f t="shared" si="97"/>
        <v/>
      </c>
      <c r="AX25" s="10"/>
      <c r="AY25" s="20" t="str">
        <f t="shared" si="98"/>
        <v/>
      </c>
      <c r="AZ25" s="10"/>
      <c r="BA25" s="20" t="str">
        <f t="shared" si="99"/>
        <v/>
      </c>
      <c r="BB25" s="10"/>
      <c r="BC25" s="20" t="str">
        <f t="shared" si="100"/>
        <v/>
      </c>
      <c r="BD25" s="10"/>
      <c r="BE25" s="20" t="str">
        <f t="shared" si="101"/>
        <v/>
      </c>
      <c r="BF25" s="10"/>
      <c r="BG25" s="20" t="str">
        <f t="shared" si="102"/>
        <v/>
      </c>
      <c r="BH25" s="10"/>
      <c r="BI25" s="20" t="str">
        <f t="shared" si="103"/>
        <v/>
      </c>
      <c r="BK25" s="11" t="str">
        <f t="shared" si="0"/>
        <v xml:space="preserve">     Internal primary branch</v>
      </c>
      <c r="BL25" s="12">
        <f t="shared" si="2"/>
        <v>20</v>
      </c>
      <c r="BM25" s="61">
        <f t="shared" si="1"/>
        <v>5.73</v>
      </c>
      <c r="BN25" s="13" t="str">
        <f t="shared" si="3"/>
        <v>–</v>
      </c>
      <c r="BO25" s="62">
        <f t="shared" si="4"/>
        <v>9.0500000000000007</v>
      </c>
      <c r="BP25" s="63">
        <f t="shared" si="5"/>
        <v>18.006660323501428</v>
      </c>
      <c r="BQ25" s="14" t="str">
        <f t="shared" si="10"/>
        <v>–</v>
      </c>
      <c r="BR25" s="64">
        <f t="shared" si="6"/>
        <v>21.829190567240282</v>
      </c>
      <c r="BS25" s="65">
        <f t="shared" si="7"/>
        <v>7.234</v>
      </c>
      <c r="BT25" s="66">
        <f t="shared" si="11"/>
        <v>19.049442671507222</v>
      </c>
      <c r="BU25" s="13">
        <f t="shared" si="8"/>
        <v>0.89923008003631955</v>
      </c>
      <c r="BV25" s="67">
        <f t="shared" si="12"/>
        <v>0.89518407767737107</v>
      </c>
      <c r="BW25" s="13">
        <f t="shared" si="9"/>
        <v>9.0500000000000007</v>
      </c>
      <c r="BX25" s="14">
        <f t="shared" si="13"/>
        <v>19.768457841852339</v>
      </c>
    </row>
    <row r="26" spans="1:76" x14ac:dyDescent="0.2">
      <c r="A26" s="9" t="s">
        <v>26</v>
      </c>
      <c r="B26" s="10">
        <v>6.7</v>
      </c>
      <c r="C26" s="171">
        <f t="shared" si="74"/>
        <v>14.635211882918306</v>
      </c>
      <c r="D26" s="10">
        <v>5.78</v>
      </c>
      <c r="E26" s="20">
        <f t="shared" si="75"/>
        <v>16.082359488035618</v>
      </c>
      <c r="F26" s="10">
        <v>6.09</v>
      </c>
      <c r="G26" s="20">
        <f t="shared" si="76"/>
        <v>14.486203615604188</v>
      </c>
      <c r="H26" s="10"/>
      <c r="I26" s="20" t="str">
        <f t="shared" si="77"/>
        <v/>
      </c>
      <c r="J26" s="10">
        <v>6.55</v>
      </c>
      <c r="K26" s="20">
        <f t="shared" si="78"/>
        <v>14.772214704555706</v>
      </c>
      <c r="L26" s="10">
        <v>5.89</v>
      </c>
      <c r="M26" s="20">
        <f t="shared" si="79"/>
        <v>15.996740901683868</v>
      </c>
      <c r="N26" s="10"/>
      <c r="O26" s="20" t="str">
        <f t="shared" si="80"/>
        <v/>
      </c>
      <c r="P26" s="10">
        <v>6.34</v>
      </c>
      <c r="Q26" s="20">
        <f t="shared" si="81"/>
        <v>15.516397454723446</v>
      </c>
      <c r="R26" s="10">
        <v>4.92</v>
      </c>
      <c r="S26" s="20">
        <f t="shared" si="82"/>
        <v>16.015625</v>
      </c>
      <c r="T26" s="10">
        <v>5.5</v>
      </c>
      <c r="U26" s="20">
        <f t="shared" si="83"/>
        <v>17.52708731676227</v>
      </c>
      <c r="V26" s="10">
        <v>5.88</v>
      </c>
      <c r="W26" s="20">
        <f t="shared" si="84"/>
        <v>16.118421052631579</v>
      </c>
      <c r="X26" s="10">
        <v>4.49</v>
      </c>
      <c r="Y26" s="20">
        <f t="shared" si="85"/>
        <v>15.117845117845119</v>
      </c>
      <c r="Z26" s="10">
        <v>6.56</v>
      </c>
      <c r="AA26" s="20">
        <f t="shared" si="86"/>
        <v>16.269841269841269</v>
      </c>
      <c r="AB26" s="10">
        <v>5.64</v>
      </c>
      <c r="AC26" s="20">
        <f t="shared" si="87"/>
        <v>14.351145038167939</v>
      </c>
      <c r="AD26" s="10">
        <v>5.95</v>
      </c>
      <c r="AE26" s="20">
        <f t="shared" si="88"/>
        <v>16.951566951566953</v>
      </c>
      <c r="AF26" s="10">
        <v>5.9</v>
      </c>
      <c r="AG26" s="20">
        <f t="shared" si="89"/>
        <v>16.041326808047852</v>
      </c>
      <c r="AH26" s="10">
        <v>5.13</v>
      </c>
      <c r="AI26" s="20">
        <f t="shared" si="90"/>
        <v>14.565587734241909</v>
      </c>
      <c r="AJ26" s="10">
        <v>5.68</v>
      </c>
      <c r="AK26" s="20">
        <f t="shared" si="91"/>
        <v>15.519125683060109</v>
      </c>
      <c r="AL26" s="10">
        <v>7.82</v>
      </c>
      <c r="AM26" s="20">
        <f t="shared" si="92"/>
        <v>17.756584922797458</v>
      </c>
      <c r="AN26" s="10">
        <v>7.22</v>
      </c>
      <c r="AO26" s="20">
        <f t="shared" si="93"/>
        <v>18.068068068068065</v>
      </c>
      <c r="AP26" s="10">
        <v>7.63</v>
      </c>
      <c r="AQ26" s="20">
        <f t="shared" si="94"/>
        <v>17.686601761706072</v>
      </c>
      <c r="AR26" s="10">
        <v>5.57</v>
      </c>
      <c r="AS26" s="20">
        <f t="shared" si="95"/>
        <v>15.654862282181</v>
      </c>
      <c r="AT26" s="10"/>
      <c r="AU26" s="20" t="str">
        <f t="shared" si="96"/>
        <v/>
      </c>
      <c r="AV26" s="10"/>
      <c r="AW26" s="20" t="str">
        <f t="shared" si="97"/>
        <v/>
      </c>
      <c r="AX26" s="10"/>
      <c r="AY26" s="20" t="str">
        <f t="shared" si="98"/>
        <v/>
      </c>
      <c r="AZ26" s="10"/>
      <c r="BA26" s="20" t="str">
        <f t="shared" si="99"/>
        <v/>
      </c>
      <c r="BB26" s="10"/>
      <c r="BC26" s="20" t="str">
        <f t="shared" si="100"/>
        <v/>
      </c>
      <c r="BD26" s="10"/>
      <c r="BE26" s="20" t="str">
        <f t="shared" si="101"/>
        <v/>
      </c>
      <c r="BF26" s="10"/>
      <c r="BG26" s="20" t="str">
        <f t="shared" si="102"/>
        <v/>
      </c>
      <c r="BH26" s="10"/>
      <c r="BI26" s="20" t="str">
        <f t="shared" si="103"/>
        <v/>
      </c>
      <c r="BK26" s="11" t="str">
        <f t="shared" si="0"/>
        <v xml:space="preserve">     Internal secondary branch</v>
      </c>
      <c r="BL26" s="12">
        <f t="shared" si="2"/>
        <v>20</v>
      </c>
      <c r="BM26" s="61">
        <f t="shared" si="1"/>
        <v>4.49</v>
      </c>
      <c r="BN26" s="13" t="str">
        <f t="shared" si="3"/>
        <v>–</v>
      </c>
      <c r="BO26" s="62">
        <f t="shared" si="4"/>
        <v>7.82</v>
      </c>
      <c r="BP26" s="63">
        <f t="shared" si="5"/>
        <v>14.351145038167939</v>
      </c>
      <c r="BQ26" s="14" t="str">
        <f t="shared" si="10"/>
        <v>–</v>
      </c>
      <c r="BR26" s="64">
        <f t="shared" si="6"/>
        <v>18.068068068068065</v>
      </c>
      <c r="BS26" s="65">
        <f t="shared" si="7"/>
        <v>6.0619999999999994</v>
      </c>
      <c r="BT26" s="66">
        <f t="shared" si="11"/>
        <v>15.956640852721936</v>
      </c>
      <c r="BU26" s="13">
        <f t="shared" si="8"/>
        <v>0.84505745678218491</v>
      </c>
      <c r="BV26" s="67">
        <f t="shared" si="12"/>
        <v>1.1540079616196239</v>
      </c>
      <c r="BW26" s="13">
        <f t="shared" si="9"/>
        <v>6.7</v>
      </c>
      <c r="BX26" s="14">
        <f t="shared" si="13"/>
        <v>14.635211882918306</v>
      </c>
    </row>
    <row r="27" spans="1:76" x14ac:dyDescent="0.2">
      <c r="A27" s="21" t="s">
        <v>28</v>
      </c>
      <c r="B27" s="168"/>
      <c r="C27" s="169"/>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77"/>
      <c r="AF27" s="24"/>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77"/>
      <c r="BK27" s="11" t="str">
        <f t="shared" si="0"/>
        <v>Claw 3 lengths</v>
      </c>
      <c r="BL27" s="12"/>
      <c r="BM27" s="61"/>
      <c r="BN27" s="13"/>
      <c r="BO27" s="62"/>
      <c r="BP27" s="63"/>
      <c r="BQ27" s="14"/>
      <c r="BR27" s="64"/>
      <c r="BS27" s="65"/>
      <c r="BT27" s="66"/>
      <c r="BU27" s="13"/>
      <c r="BV27" s="67"/>
      <c r="BW27" s="13"/>
      <c r="BX27" s="14"/>
    </row>
    <row r="28" spans="1:76" x14ac:dyDescent="0.2">
      <c r="A28" s="9" t="s">
        <v>23</v>
      </c>
      <c r="B28" s="10">
        <v>9.66</v>
      </c>
      <c r="C28" s="171">
        <f t="shared" ref="C28:C31" si="104">IF(AND((B28&gt;0),(B$5&gt;0)),(B28/B$5*100),"")</f>
        <v>21.100917431192663</v>
      </c>
      <c r="D28" s="10">
        <v>7.64</v>
      </c>
      <c r="E28" s="20">
        <f t="shared" ref="E28:E31" si="105">IF(AND((D28&gt;0),(D$5&gt;0)),(D28/D$5*100),"")</f>
        <v>21.257651641624932</v>
      </c>
      <c r="F28" s="10"/>
      <c r="G28" s="20" t="str">
        <f t="shared" ref="G28:G29" si="106">IF(AND((F28&gt;0),(F$5&gt;0)),(F28/F$5*100),"")</f>
        <v/>
      </c>
      <c r="H28" s="10">
        <v>8.31</v>
      </c>
      <c r="I28" s="20">
        <f t="shared" ref="I28:I31" si="107">IF(AND((H28&gt;0),(H$5&gt;0)),(H28/H$5*100),"")</f>
        <v>20.795795795795797</v>
      </c>
      <c r="J28" s="10">
        <v>8.64</v>
      </c>
      <c r="K28" s="20">
        <f t="shared" ref="K28:K31" si="108">IF(AND((J28&gt;0),(J$5&gt;0)),(J28/J$5*100),"")</f>
        <v>19.485791610284167</v>
      </c>
      <c r="L28" s="10">
        <v>7.44</v>
      </c>
      <c r="M28" s="20">
        <f t="shared" ref="M28:M31" si="109">IF(AND((L28&gt;0),(L$5&gt;0)),(L28/L$5*100),"")</f>
        <v>20.206409560021729</v>
      </c>
      <c r="N28" s="10"/>
      <c r="O28" s="20" t="str">
        <f t="shared" ref="O28:O31" si="110">IF(AND((N28&gt;0),(N$5&gt;0)),(N28/N$5*100),"")</f>
        <v/>
      </c>
      <c r="P28" s="10">
        <v>8.4</v>
      </c>
      <c r="Q28" s="20">
        <f t="shared" ref="Q28:Q31" si="111">IF(AND((P28&gt;0),(P$5&gt;0)),(P28/P$5*100),"")</f>
        <v>20.558002936857562</v>
      </c>
      <c r="R28" s="10">
        <v>6.45</v>
      </c>
      <c r="S28" s="20">
        <f t="shared" ref="S28:S31" si="112">IF(AND((R28&gt;0),(R$5&gt;0)),(R28/R$5*100),"")</f>
        <v>20.99609375</v>
      </c>
      <c r="T28" s="10">
        <v>6.98</v>
      </c>
      <c r="U28" s="20">
        <f t="shared" ref="U28:U31" si="113">IF(AND((T28&gt;0),(T$5&gt;0)),(T28/T$5*100),"")</f>
        <v>22.243467176545572</v>
      </c>
      <c r="V28" s="10">
        <v>7.43</v>
      </c>
      <c r="W28" s="20">
        <f t="shared" ref="W28:W31" si="114">IF(AND((V28&gt;0),(V$5&gt;0)),(V28/V$5*100),"")</f>
        <v>20.36732456140351</v>
      </c>
      <c r="X28" s="10">
        <v>6.43</v>
      </c>
      <c r="Y28" s="20">
        <f t="shared" ref="Y28:Y31" si="115">IF(AND((X28&gt;0),(X$5&gt;0)),(X28/X$5*100),"")</f>
        <v>21.649831649831651</v>
      </c>
      <c r="Z28" s="10">
        <v>7.94</v>
      </c>
      <c r="AA28" s="20">
        <f t="shared" ref="AA28:AA31" si="116">IF(AND((Z28&gt;0),(Z$5&gt;0)),(Z28/Z$5*100),"")</f>
        <v>19.69246031746032</v>
      </c>
      <c r="AB28" s="10">
        <v>9.02</v>
      </c>
      <c r="AC28" s="20">
        <f t="shared" ref="AC28:AC31" si="117">IF(AND((AB28&gt;0),(AB$5&gt;0)),(AB28/AB$5*100),"")</f>
        <v>22.951653944020357</v>
      </c>
      <c r="AD28" s="10">
        <v>6.94</v>
      </c>
      <c r="AE28" s="20">
        <f t="shared" ref="AE28:AE31" si="118">IF(AND((AD28&gt;0),(AD$5&gt;0)),(AD28/AD$5*100),"")</f>
        <v>19.772079772079774</v>
      </c>
      <c r="AF28" s="10">
        <v>7.11</v>
      </c>
      <c r="AG28" s="20">
        <f t="shared" ref="AG28:AG31" si="119">IF(AND((AF28&gt;0),(AF$5&gt;0)),(AF28/AF$5*100),"")</f>
        <v>19.331158238172922</v>
      </c>
      <c r="AH28" s="10">
        <v>6.85</v>
      </c>
      <c r="AI28" s="20">
        <f t="shared" ref="AI28:AI31" si="120">IF(AND((AH28&gt;0),(AH$5&gt;0)),(AH28/AH$5*100),"")</f>
        <v>19.449176604202158</v>
      </c>
      <c r="AJ28" s="10">
        <v>7.72</v>
      </c>
      <c r="AK28" s="20">
        <f t="shared" ref="AK28:AK31" si="121">IF(AND((AJ28&gt;0),(AJ$5&gt;0)),(AJ28/AJ$5*100),"")</f>
        <v>21.092896174863387</v>
      </c>
      <c r="AL28" s="10">
        <v>9.26</v>
      </c>
      <c r="AM28" s="20">
        <f t="shared" ref="AM28:AM31" si="122">IF(AND((AL28&gt;0),(AL$5&gt;0)),(AL28/AL$5*100),"")</f>
        <v>21.026339691189825</v>
      </c>
      <c r="AN28" s="10">
        <v>8.7200000000000006</v>
      </c>
      <c r="AO28" s="20">
        <f t="shared" ref="AO28:AO31" si="123">IF(AND((AN28&gt;0),(AN$5&gt;0)),(AN28/AN$5*100),"")</f>
        <v>21.821821821821825</v>
      </c>
      <c r="AP28" s="10">
        <v>9.32</v>
      </c>
      <c r="AQ28" s="20">
        <f t="shared" ref="AQ28:AQ31" si="124">IF(AND((AP28&gt;0),(AP$5&gt;0)),(AP28/AP$5*100),"")</f>
        <v>21.604079740380158</v>
      </c>
      <c r="AR28" s="10">
        <v>7.44</v>
      </c>
      <c r="AS28" s="20">
        <f t="shared" ref="AS28:AS31" si="125">IF(AND((AR28&gt;0),(AR$5&gt;0)),(AR28/AR$5*100),"")</f>
        <v>20.910623946037102</v>
      </c>
      <c r="AT28" s="10"/>
      <c r="AU28" s="20" t="str">
        <f t="shared" ref="AU28:AU31" si="126">IF(AND((AT28&gt;0),(AT$5&gt;0)),(AT28/AT$5*100),"")</f>
        <v/>
      </c>
      <c r="AV28" s="10"/>
      <c r="AW28" s="20" t="str">
        <f t="shared" ref="AW28:AW31" si="127">IF(AND((AV28&gt;0),(AV$5&gt;0)),(AV28/AV$5*100),"")</f>
        <v/>
      </c>
      <c r="AX28" s="10"/>
      <c r="AY28" s="20" t="str">
        <f t="shared" ref="AY28:AY31" si="128">IF(AND((AX28&gt;0),(AX$5&gt;0)),(AX28/AX$5*100),"")</f>
        <v/>
      </c>
      <c r="AZ28" s="10"/>
      <c r="BA28" s="20" t="str">
        <f t="shared" ref="BA28:BA31" si="129">IF(AND((AZ28&gt;0),(AZ$5&gt;0)),(AZ28/AZ$5*100),"")</f>
        <v/>
      </c>
      <c r="BB28" s="10"/>
      <c r="BC28" s="20" t="str">
        <f t="shared" ref="BC28:BC31" si="130">IF(AND((BB28&gt;0),(BB$5&gt;0)),(BB28/BB$5*100),"")</f>
        <v/>
      </c>
      <c r="BD28" s="10"/>
      <c r="BE28" s="20" t="str">
        <f t="shared" ref="BE28:BE31" si="131">IF(AND((BD28&gt;0),(BD$5&gt;0)),(BD28/BD$5*100),"")</f>
        <v/>
      </c>
      <c r="BF28" s="10"/>
      <c r="BG28" s="20" t="str">
        <f t="shared" ref="BG28:BG31" si="132">IF(AND((BF28&gt;0),(BF$5&gt;0)),(BF28/BF$5*100),"")</f>
        <v/>
      </c>
      <c r="BH28" s="10"/>
      <c r="BI28" s="20" t="str">
        <f t="shared" ref="BI28:BI31" si="133">IF(AND((BH28&gt;0),(BH$5&gt;0)),(BH28/BH$5*100),"")</f>
        <v/>
      </c>
      <c r="BK28" s="11" t="str">
        <f t="shared" si="0"/>
        <v xml:space="preserve">     External primary branch</v>
      </c>
      <c r="BL28" s="12">
        <f t="shared" si="2"/>
        <v>20</v>
      </c>
      <c r="BM28" s="61">
        <f t="shared" si="1"/>
        <v>6.43</v>
      </c>
      <c r="BN28" s="13" t="str">
        <f t="shared" si="3"/>
        <v>–</v>
      </c>
      <c r="BO28" s="62">
        <f t="shared" si="4"/>
        <v>9.66</v>
      </c>
      <c r="BP28" s="63">
        <f t="shared" si="5"/>
        <v>19.331158238172922</v>
      </c>
      <c r="BQ28" s="14" t="str">
        <f t="shared" si="10"/>
        <v>–</v>
      </c>
      <c r="BR28" s="64">
        <f t="shared" si="6"/>
        <v>22.951653944020357</v>
      </c>
      <c r="BS28" s="65">
        <f t="shared" si="7"/>
        <v>7.884999999999998</v>
      </c>
      <c r="BT28" s="66">
        <f t="shared" si="11"/>
        <v>20.815678818189266</v>
      </c>
      <c r="BU28" s="13">
        <f t="shared" si="8"/>
        <v>0.98288779677674931</v>
      </c>
      <c r="BV28" s="67">
        <f t="shared" si="12"/>
        <v>0.97871139352330527</v>
      </c>
      <c r="BW28" s="13">
        <f t="shared" si="9"/>
        <v>9.66</v>
      </c>
      <c r="BX28" s="14">
        <f t="shared" si="13"/>
        <v>21.100917431192663</v>
      </c>
    </row>
    <row r="29" spans="1:76" x14ac:dyDescent="0.2">
      <c r="A29" s="9" t="s">
        <v>24</v>
      </c>
      <c r="B29" s="10">
        <v>7.78</v>
      </c>
      <c r="C29" s="171">
        <f t="shared" si="104"/>
        <v>16.994320664045436</v>
      </c>
      <c r="D29" s="10">
        <v>6.2</v>
      </c>
      <c r="E29" s="20">
        <f t="shared" si="105"/>
        <v>17.250973845297722</v>
      </c>
      <c r="F29" s="10"/>
      <c r="G29" s="20" t="str">
        <f t="shared" si="106"/>
        <v/>
      </c>
      <c r="H29" s="10">
        <v>6.38</v>
      </c>
      <c r="I29" s="20">
        <f t="shared" si="107"/>
        <v>15.965965965965964</v>
      </c>
      <c r="J29" s="10">
        <v>6.59</v>
      </c>
      <c r="K29" s="20">
        <f t="shared" si="108"/>
        <v>14.862426702751463</v>
      </c>
      <c r="L29" s="10">
        <v>6.07</v>
      </c>
      <c r="M29" s="20">
        <f t="shared" si="109"/>
        <v>16.48560564910375</v>
      </c>
      <c r="N29" s="10"/>
      <c r="O29" s="20" t="str">
        <f t="shared" si="110"/>
        <v/>
      </c>
      <c r="P29" s="10">
        <v>6.7</v>
      </c>
      <c r="Q29" s="20">
        <f t="shared" si="111"/>
        <v>16.397454723445914</v>
      </c>
      <c r="R29" s="10">
        <v>5.58</v>
      </c>
      <c r="S29" s="20">
        <f t="shared" si="112"/>
        <v>18.1640625</v>
      </c>
      <c r="T29" s="10">
        <v>5.47</v>
      </c>
      <c r="U29" s="20">
        <f t="shared" si="113"/>
        <v>17.431485022307204</v>
      </c>
      <c r="V29" s="10">
        <v>6.06</v>
      </c>
      <c r="W29" s="20">
        <f t="shared" si="114"/>
        <v>16.611842105263158</v>
      </c>
      <c r="X29" s="10">
        <v>5.63</v>
      </c>
      <c r="Y29" s="20">
        <f t="shared" si="115"/>
        <v>18.956228956228959</v>
      </c>
      <c r="Z29" s="10">
        <v>6.74</v>
      </c>
      <c r="AA29" s="20">
        <f t="shared" si="116"/>
        <v>16.716269841269842</v>
      </c>
      <c r="AB29" s="10">
        <v>6.06</v>
      </c>
      <c r="AC29" s="20">
        <f t="shared" si="117"/>
        <v>15.419847328244273</v>
      </c>
      <c r="AD29" s="10">
        <v>5.58</v>
      </c>
      <c r="AE29" s="20">
        <f t="shared" si="118"/>
        <v>15.897435897435896</v>
      </c>
      <c r="AF29" s="10">
        <v>5.8</v>
      </c>
      <c r="AG29" s="20">
        <f t="shared" si="119"/>
        <v>15.769439912996191</v>
      </c>
      <c r="AH29" s="10">
        <v>5.27</v>
      </c>
      <c r="AI29" s="20">
        <f t="shared" si="120"/>
        <v>14.963089153889836</v>
      </c>
      <c r="AJ29" s="10">
        <v>6.17</v>
      </c>
      <c r="AK29" s="20">
        <f t="shared" si="121"/>
        <v>16.857923497267759</v>
      </c>
      <c r="AL29" s="10">
        <v>8.35</v>
      </c>
      <c r="AM29" s="20">
        <f t="shared" si="122"/>
        <v>18.960036330608538</v>
      </c>
      <c r="AN29" s="10">
        <v>7.15</v>
      </c>
      <c r="AO29" s="20">
        <f t="shared" si="123"/>
        <v>17.892892892892892</v>
      </c>
      <c r="AP29" s="10">
        <v>7.28</v>
      </c>
      <c r="AQ29" s="20">
        <f t="shared" si="124"/>
        <v>16.875289754288364</v>
      </c>
      <c r="AR29" s="10">
        <v>5.82</v>
      </c>
      <c r="AS29" s="20">
        <f t="shared" si="125"/>
        <v>16.357504215851606</v>
      </c>
      <c r="AT29" s="10"/>
      <c r="AU29" s="20" t="str">
        <f t="shared" si="126"/>
        <v/>
      </c>
      <c r="AV29" s="10"/>
      <c r="AW29" s="20" t="str">
        <f t="shared" si="127"/>
        <v/>
      </c>
      <c r="AX29" s="10"/>
      <c r="AY29" s="20" t="str">
        <f t="shared" si="128"/>
        <v/>
      </c>
      <c r="AZ29" s="10"/>
      <c r="BA29" s="20" t="str">
        <f t="shared" si="129"/>
        <v/>
      </c>
      <c r="BB29" s="10"/>
      <c r="BC29" s="20" t="str">
        <f t="shared" si="130"/>
        <v/>
      </c>
      <c r="BD29" s="10"/>
      <c r="BE29" s="20" t="str">
        <f t="shared" si="131"/>
        <v/>
      </c>
      <c r="BF29" s="10"/>
      <c r="BG29" s="20" t="str">
        <f t="shared" si="132"/>
        <v/>
      </c>
      <c r="BH29" s="10"/>
      <c r="BI29" s="20" t="str">
        <f t="shared" si="133"/>
        <v/>
      </c>
      <c r="BK29" s="11" t="str">
        <f t="shared" si="0"/>
        <v xml:space="preserve">     External secondary branch</v>
      </c>
      <c r="BL29" s="12">
        <f t="shared" si="2"/>
        <v>20</v>
      </c>
      <c r="BM29" s="61">
        <f t="shared" si="1"/>
        <v>5.27</v>
      </c>
      <c r="BN29" s="13" t="str">
        <f t="shared" si="3"/>
        <v>–</v>
      </c>
      <c r="BO29" s="62">
        <f t="shared" si="4"/>
        <v>8.35</v>
      </c>
      <c r="BP29" s="63">
        <f t="shared" si="5"/>
        <v>14.862426702751463</v>
      </c>
      <c r="BQ29" s="14" t="str">
        <f t="shared" si="10"/>
        <v>–</v>
      </c>
      <c r="BR29" s="64">
        <f t="shared" si="6"/>
        <v>18.960036330608538</v>
      </c>
      <c r="BS29" s="65">
        <f t="shared" si="7"/>
        <v>6.3340000000000005</v>
      </c>
      <c r="BT29" s="66">
        <f t="shared" si="11"/>
        <v>16.741504747957737</v>
      </c>
      <c r="BU29" s="13">
        <f t="shared" si="8"/>
        <v>0.80810629837520365</v>
      </c>
      <c r="BV29" s="67">
        <f t="shared" si="12"/>
        <v>1.1483468165259212</v>
      </c>
      <c r="BW29" s="13">
        <f t="shared" si="9"/>
        <v>7.78</v>
      </c>
      <c r="BX29" s="14">
        <f t="shared" si="13"/>
        <v>16.994320664045436</v>
      </c>
    </row>
    <row r="30" spans="1:76" x14ac:dyDescent="0.2">
      <c r="A30" s="9" t="s">
        <v>25</v>
      </c>
      <c r="B30" s="10">
        <v>9.07</v>
      </c>
      <c r="C30" s="171">
        <f t="shared" si="104"/>
        <v>19.812145041502841</v>
      </c>
      <c r="D30" s="10">
        <v>6.93</v>
      </c>
      <c r="E30" s="20">
        <f t="shared" si="105"/>
        <v>19.28213689482471</v>
      </c>
      <c r="F30" s="10">
        <v>7.39</v>
      </c>
      <c r="G30" s="20"/>
      <c r="H30" s="10"/>
      <c r="I30" s="20" t="str">
        <f t="shared" si="107"/>
        <v/>
      </c>
      <c r="J30" s="10">
        <v>7.6</v>
      </c>
      <c r="K30" s="20">
        <f t="shared" si="108"/>
        <v>17.140279657194405</v>
      </c>
      <c r="L30" s="10">
        <v>6.54</v>
      </c>
      <c r="M30" s="20">
        <f t="shared" si="109"/>
        <v>17.762085822922323</v>
      </c>
      <c r="N30" s="10"/>
      <c r="O30" s="20" t="str">
        <f t="shared" si="110"/>
        <v/>
      </c>
      <c r="P30" s="10">
        <v>7.19</v>
      </c>
      <c r="Q30" s="20">
        <f t="shared" si="111"/>
        <v>17.596671561429272</v>
      </c>
      <c r="R30" s="10">
        <v>5.98</v>
      </c>
      <c r="S30" s="20">
        <f t="shared" si="112"/>
        <v>19.466145833333336</v>
      </c>
      <c r="T30" s="10">
        <v>6.67</v>
      </c>
      <c r="U30" s="20">
        <f t="shared" si="113"/>
        <v>21.255576800509878</v>
      </c>
      <c r="V30" s="10">
        <v>6.89</v>
      </c>
      <c r="W30" s="20">
        <f t="shared" si="114"/>
        <v>18.887061403508774</v>
      </c>
      <c r="X30" s="10">
        <v>5.76</v>
      </c>
      <c r="Y30" s="20">
        <f t="shared" si="115"/>
        <v>19.393939393939394</v>
      </c>
      <c r="Z30" s="10">
        <v>7.8</v>
      </c>
      <c r="AA30" s="20">
        <f t="shared" si="116"/>
        <v>19.345238095238095</v>
      </c>
      <c r="AB30" s="10">
        <v>8.08</v>
      </c>
      <c r="AC30" s="20">
        <f t="shared" si="117"/>
        <v>20.559796437659035</v>
      </c>
      <c r="AD30" s="10">
        <v>6.63</v>
      </c>
      <c r="AE30" s="20">
        <f t="shared" si="118"/>
        <v>18.888888888888889</v>
      </c>
      <c r="AF30" s="10">
        <v>6.95</v>
      </c>
      <c r="AG30" s="20">
        <f t="shared" si="119"/>
        <v>18.896139206090265</v>
      </c>
      <c r="AH30" s="10">
        <v>6.69</v>
      </c>
      <c r="AI30" s="20">
        <f t="shared" si="120"/>
        <v>18.994889267461669</v>
      </c>
      <c r="AJ30" s="10">
        <v>7.11</v>
      </c>
      <c r="AK30" s="20">
        <f t="shared" si="121"/>
        <v>19.42622950819672</v>
      </c>
      <c r="AL30" s="10">
        <v>8.6</v>
      </c>
      <c r="AM30" s="20">
        <f t="shared" si="122"/>
        <v>19.527702089009992</v>
      </c>
      <c r="AN30" s="10">
        <v>8.11</v>
      </c>
      <c r="AO30" s="20">
        <f t="shared" si="123"/>
        <v>20.295295295295293</v>
      </c>
      <c r="AP30" s="10">
        <v>8.27</v>
      </c>
      <c r="AQ30" s="20">
        <f t="shared" si="124"/>
        <v>19.170143718127029</v>
      </c>
      <c r="AR30" s="10">
        <v>7.07</v>
      </c>
      <c r="AS30" s="20">
        <f t="shared" si="125"/>
        <v>19.870713884204612</v>
      </c>
      <c r="AT30" s="10"/>
      <c r="AU30" s="20" t="str">
        <f t="shared" si="126"/>
        <v/>
      </c>
      <c r="AV30" s="10"/>
      <c r="AW30" s="20" t="str">
        <f t="shared" si="127"/>
        <v/>
      </c>
      <c r="AX30" s="10"/>
      <c r="AY30" s="20" t="str">
        <f t="shared" si="128"/>
        <v/>
      </c>
      <c r="AZ30" s="10"/>
      <c r="BA30" s="20" t="str">
        <f t="shared" si="129"/>
        <v/>
      </c>
      <c r="BB30" s="10"/>
      <c r="BC30" s="20" t="str">
        <f t="shared" si="130"/>
        <v/>
      </c>
      <c r="BD30" s="10"/>
      <c r="BE30" s="20" t="str">
        <f t="shared" si="131"/>
        <v/>
      </c>
      <c r="BF30" s="10"/>
      <c r="BG30" s="20" t="str">
        <f t="shared" si="132"/>
        <v/>
      </c>
      <c r="BH30" s="10"/>
      <c r="BI30" s="20" t="str">
        <f t="shared" si="133"/>
        <v/>
      </c>
      <c r="BK30" s="11" t="str">
        <f t="shared" si="0"/>
        <v xml:space="preserve">     Internal primary branch</v>
      </c>
      <c r="BL30" s="12">
        <f t="shared" si="2"/>
        <v>20</v>
      </c>
      <c r="BM30" s="61">
        <f t="shared" si="1"/>
        <v>5.76</v>
      </c>
      <c r="BN30" s="13" t="str">
        <f t="shared" si="3"/>
        <v>–</v>
      </c>
      <c r="BO30" s="62">
        <f t="shared" si="4"/>
        <v>9.07</v>
      </c>
      <c r="BP30" s="63">
        <f t="shared" si="5"/>
        <v>17.140279657194405</v>
      </c>
      <c r="BQ30" s="14" t="str">
        <f t="shared" si="10"/>
        <v>–</v>
      </c>
      <c r="BR30" s="64">
        <f t="shared" si="6"/>
        <v>21.255576800509878</v>
      </c>
      <c r="BS30" s="65">
        <f t="shared" si="7"/>
        <v>7.2665000000000006</v>
      </c>
      <c r="BT30" s="66">
        <f t="shared" si="11"/>
        <v>19.240583094701925</v>
      </c>
      <c r="BU30" s="13">
        <f t="shared" si="8"/>
        <v>0.8519962626555011</v>
      </c>
      <c r="BV30" s="67">
        <f t="shared" si="12"/>
        <v>0.98806702908541111</v>
      </c>
      <c r="BW30" s="13">
        <f t="shared" si="9"/>
        <v>9.07</v>
      </c>
      <c r="BX30" s="14">
        <f t="shared" si="13"/>
        <v>19.812145041502841</v>
      </c>
    </row>
    <row r="31" spans="1:76" x14ac:dyDescent="0.2">
      <c r="A31" s="9" t="s">
        <v>26</v>
      </c>
      <c r="B31" s="10">
        <v>6.94</v>
      </c>
      <c r="C31" s="171">
        <f t="shared" si="104"/>
        <v>15.159458278724333</v>
      </c>
      <c r="D31" s="10">
        <v>5.87</v>
      </c>
      <c r="E31" s="20">
        <f t="shared" si="105"/>
        <v>16.332776850306065</v>
      </c>
      <c r="F31" s="10">
        <v>6.58</v>
      </c>
      <c r="G31" s="20"/>
      <c r="H31" s="10"/>
      <c r="I31" s="20" t="str">
        <f t="shared" si="107"/>
        <v/>
      </c>
      <c r="J31" s="10">
        <v>6.53</v>
      </c>
      <c r="K31" s="20">
        <f t="shared" si="108"/>
        <v>14.727108705457825</v>
      </c>
      <c r="L31" s="10">
        <v>5.57</v>
      </c>
      <c r="M31" s="20">
        <f t="shared" si="109"/>
        <v>15.127648017381858</v>
      </c>
      <c r="N31" s="10"/>
      <c r="O31" s="20" t="str">
        <f t="shared" si="110"/>
        <v/>
      </c>
      <c r="P31" s="10">
        <v>5.78</v>
      </c>
      <c r="Q31" s="20">
        <f t="shared" si="111"/>
        <v>14.145863925599608</v>
      </c>
      <c r="R31" s="10">
        <v>5.14</v>
      </c>
      <c r="S31" s="20">
        <f t="shared" si="112"/>
        <v>16.731770833333336</v>
      </c>
      <c r="T31" s="10">
        <v>5.26</v>
      </c>
      <c r="U31" s="20">
        <f t="shared" si="113"/>
        <v>16.762268961121734</v>
      </c>
      <c r="V31" s="10">
        <v>5.92</v>
      </c>
      <c r="W31" s="20">
        <f t="shared" si="114"/>
        <v>16.228070175438596</v>
      </c>
      <c r="X31" s="10">
        <v>4.71</v>
      </c>
      <c r="Y31" s="20">
        <f t="shared" si="115"/>
        <v>15.858585858585858</v>
      </c>
      <c r="Z31" s="10">
        <v>6.46</v>
      </c>
      <c r="AA31" s="20">
        <f t="shared" si="116"/>
        <v>16.021825396825395</v>
      </c>
      <c r="AB31" s="10">
        <v>6.34</v>
      </c>
      <c r="AC31" s="20">
        <f t="shared" si="117"/>
        <v>16.132315521628499</v>
      </c>
      <c r="AD31" s="10">
        <v>5.72</v>
      </c>
      <c r="AE31" s="20">
        <f t="shared" si="118"/>
        <v>16.296296296296294</v>
      </c>
      <c r="AF31" s="10">
        <v>5.85</v>
      </c>
      <c r="AG31" s="20">
        <f t="shared" si="119"/>
        <v>15.905383360522022</v>
      </c>
      <c r="AH31" s="10">
        <v>5.61</v>
      </c>
      <c r="AI31" s="20">
        <f t="shared" si="120"/>
        <v>15.928449744463375</v>
      </c>
      <c r="AJ31" s="10">
        <v>6.23</v>
      </c>
      <c r="AK31" s="20">
        <f t="shared" si="121"/>
        <v>17.021857923497269</v>
      </c>
      <c r="AL31" s="10">
        <v>7.85</v>
      </c>
      <c r="AM31" s="20">
        <f t="shared" si="122"/>
        <v>17.824704813805631</v>
      </c>
      <c r="AN31" s="10">
        <v>6.82</v>
      </c>
      <c r="AO31" s="20">
        <f t="shared" si="123"/>
        <v>17.067067067067068</v>
      </c>
      <c r="AP31" s="10">
        <v>6.98</v>
      </c>
      <c r="AQ31" s="20">
        <f t="shared" si="124"/>
        <v>16.179879462216039</v>
      </c>
      <c r="AR31" s="10">
        <v>6.01</v>
      </c>
      <c r="AS31" s="20">
        <f t="shared" si="125"/>
        <v>16.89151208544126</v>
      </c>
      <c r="AT31" s="10"/>
      <c r="AU31" s="20" t="str">
        <f t="shared" si="126"/>
        <v/>
      </c>
      <c r="AV31" s="10"/>
      <c r="AW31" s="20" t="str">
        <f t="shared" si="127"/>
        <v/>
      </c>
      <c r="AX31" s="10"/>
      <c r="AY31" s="20" t="str">
        <f t="shared" si="128"/>
        <v/>
      </c>
      <c r="AZ31" s="10"/>
      <c r="BA31" s="20" t="str">
        <f t="shared" si="129"/>
        <v/>
      </c>
      <c r="BB31" s="10"/>
      <c r="BC31" s="20" t="str">
        <f t="shared" si="130"/>
        <v/>
      </c>
      <c r="BD31" s="10"/>
      <c r="BE31" s="20" t="str">
        <f t="shared" si="131"/>
        <v/>
      </c>
      <c r="BF31" s="10"/>
      <c r="BG31" s="20" t="str">
        <f t="shared" si="132"/>
        <v/>
      </c>
      <c r="BH31" s="10"/>
      <c r="BI31" s="20" t="str">
        <f t="shared" si="133"/>
        <v/>
      </c>
      <c r="BK31" s="11" t="str">
        <f t="shared" si="0"/>
        <v xml:space="preserve">     Internal secondary branch</v>
      </c>
      <c r="BL31" s="12">
        <f t="shared" si="2"/>
        <v>20</v>
      </c>
      <c r="BM31" s="61">
        <f t="shared" si="1"/>
        <v>4.71</v>
      </c>
      <c r="BN31" s="13" t="str">
        <f t="shared" si="3"/>
        <v>–</v>
      </c>
      <c r="BO31" s="62">
        <f t="shared" si="4"/>
        <v>7.85</v>
      </c>
      <c r="BP31" s="63">
        <f t="shared" si="5"/>
        <v>14.145863925599608</v>
      </c>
      <c r="BQ31" s="14" t="str">
        <f t="shared" si="10"/>
        <v>–</v>
      </c>
      <c r="BR31" s="64">
        <f t="shared" si="6"/>
        <v>17.824704813805631</v>
      </c>
      <c r="BS31" s="65">
        <f t="shared" si="7"/>
        <v>6.1085000000000012</v>
      </c>
      <c r="BT31" s="66">
        <f t="shared" si="11"/>
        <v>16.123307540932213</v>
      </c>
      <c r="BU31" s="13">
        <f t="shared" si="8"/>
        <v>0.73132378170287182</v>
      </c>
      <c r="BV31" s="67">
        <f t="shared" si="12"/>
        <v>0.88177090366401911</v>
      </c>
      <c r="BW31" s="13">
        <f t="shared" si="9"/>
        <v>6.94</v>
      </c>
      <c r="BX31" s="14">
        <f t="shared" si="13"/>
        <v>15.159458278724333</v>
      </c>
    </row>
    <row r="32" spans="1:76" x14ac:dyDescent="0.2">
      <c r="A32" s="21" t="s">
        <v>29</v>
      </c>
      <c r="B32" s="168"/>
      <c r="C32" s="169"/>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77"/>
      <c r="AF32" s="24"/>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77"/>
      <c r="BK32" s="11" t="str">
        <f t="shared" si="0"/>
        <v>Claw 4 lengths</v>
      </c>
      <c r="BL32" s="12"/>
      <c r="BM32" s="61"/>
      <c r="BN32" s="13"/>
      <c r="BO32" s="62"/>
      <c r="BP32" s="63"/>
      <c r="BQ32" s="14"/>
      <c r="BR32" s="64"/>
      <c r="BS32" s="65"/>
      <c r="BT32" s="66"/>
      <c r="BU32" s="13"/>
      <c r="BV32" s="67"/>
      <c r="BW32" s="13"/>
      <c r="BX32" s="14"/>
    </row>
    <row r="33" spans="1:76" x14ac:dyDescent="0.2">
      <c r="A33" s="9" t="s">
        <v>30</v>
      </c>
      <c r="B33" s="10">
        <v>9.8800000000000008</v>
      </c>
      <c r="C33" s="171">
        <f t="shared" ref="C33:C36" si="134">IF(AND((B33&gt;0),(B$5&gt;0)),(B33/B$5*100),"")</f>
        <v>21.581476627348188</v>
      </c>
      <c r="D33" s="10">
        <v>8.56</v>
      </c>
      <c r="E33" s="20">
        <f t="shared" ref="E33:E36" si="135">IF(AND((D33&gt;0),(D$5&gt;0)),(D33/D$5*100),"")</f>
        <v>23.817473567056208</v>
      </c>
      <c r="F33" s="10">
        <v>7.06</v>
      </c>
      <c r="G33" s="20">
        <f t="shared" ref="G33:G36" si="136">IF(AND((F33&gt;0),(F$5&gt;0)),(F33/F$5*100),"")</f>
        <v>16.793529971455754</v>
      </c>
      <c r="H33" s="10">
        <v>10.47</v>
      </c>
      <c r="I33" s="20">
        <f t="shared" ref="I33:I36" si="137">IF(AND((H33&gt;0),(H$5&gt;0)),(H33/H$5*100),"")</f>
        <v>26.201201201201201</v>
      </c>
      <c r="J33" s="10"/>
      <c r="K33" s="20" t="str">
        <f t="shared" ref="K33:K36" si="138">IF(AND((J33&gt;0),(J$5&gt;0)),(J33/J$5*100),"")</f>
        <v/>
      </c>
      <c r="L33" s="10">
        <v>8.83</v>
      </c>
      <c r="M33" s="20">
        <f t="shared" ref="M33:M36" si="139">IF(AND((L33&gt;0),(L$5&gt;0)),(L33/L$5*100),"")</f>
        <v>23.98153177620858</v>
      </c>
      <c r="N33" s="10"/>
      <c r="O33" s="20" t="str">
        <f t="shared" ref="O33:O36" si="140">IF(AND((N33&gt;0),(N$5&gt;0)),(N33/N$5*100),"")</f>
        <v/>
      </c>
      <c r="P33" s="10">
        <v>9.43</v>
      </c>
      <c r="Q33" s="20">
        <f t="shared" ref="Q33:Q36" si="141">IF(AND((P33&gt;0),(P$5&gt;0)),(P33/P$5*100),"")</f>
        <v>23.07880567792462</v>
      </c>
      <c r="R33" s="10">
        <v>6.61</v>
      </c>
      <c r="S33" s="20">
        <f t="shared" ref="S33:S36" si="142">IF(AND((R33&gt;0),(R$5&gt;0)),(R33/R$5*100),"")</f>
        <v>21.516927083333336</v>
      </c>
      <c r="T33" s="10">
        <v>8.64</v>
      </c>
      <c r="U33" s="20">
        <f t="shared" ref="U33:U36" si="143">IF(AND((T33&gt;0),(T$5&gt;0)),(T33/T$5*100),"")</f>
        <v>27.533460803059278</v>
      </c>
      <c r="V33" s="10">
        <v>8.4499999999999993</v>
      </c>
      <c r="W33" s="20">
        <f t="shared" ref="W33:W36" si="144">IF(AND((V33&gt;0),(V$5&gt;0)),(V33/V$5*100),"")</f>
        <v>23.163377192982455</v>
      </c>
      <c r="X33" s="10">
        <v>7.28</v>
      </c>
      <c r="Y33" s="20">
        <f t="shared" ref="Y33:Y36" si="145">IF(AND((X33&gt;0),(X$5&gt;0)),(X33/X$5*100),"")</f>
        <v>24.511784511784512</v>
      </c>
      <c r="Z33" s="10">
        <v>9.31</v>
      </c>
      <c r="AA33" s="20">
        <f t="shared" ref="AA33:AA36" si="146">IF(AND((Z33&gt;0),(Z$5&gt;0)),(Z33/Z$5*100),"")</f>
        <v>23.090277777777779</v>
      </c>
      <c r="AB33" s="10">
        <v>9.58</v>
      </c>
      <c r="AC33" s="20">
        <f t="shared" ref="AC33:AC36" si="147">IF(AND((AB33&gt;0),(AB$5&gt;0)),(AB33/AB$5*100),"")</f>
        <v>24.376590330788805</v>
      </c>
      <c r="AD33" s="10">
        <v>6.84</v>
      </c>
      <c r="AE33" s="20">
        <f t="shared" ref="AE33:AE36" si="148">IF(AND((AD33&gt;0),(AD$5&gt;0)),(AD33/AD$5*100),"")</f>
        <v>19.487179487179489</v>
      </c>
      <c r="AF33" s="10">
        <v>8.35</v>
      </c>
      <c r="AG33" s="20">
        <f t="shared" ref="AG33:AG36" si="149">IF(AND((AF33&gt;0),(AF$5&gt;0)),(AF33/AF$5*100),"")</f>
        <v>22.702555736813483</v>
      </c>
      <c r="AH33" s="10">
        <v>7.99</v>
      </c>
      <c r="AI33" s="20">
        <f t="shared" ref="AI33:AI36" si="150">IF(AND((AH33&gt;0),(AH$5&gt;0)),(AH33/AH$5*100),"")</f>
        <v>22.685973878478137</v>
      </c>
      <c r="AJ33" s="10"/>
      <c r="AK33" s="20" t="str">
        <f t="shared" ref="AK33:AK36" si="151">IF(AND((AJ33&gt;0),(AJ$5&gt;0)),(AJ33/AJ$5*100),"")</f>
        <v/>
      </c>
      <c r="AL33" s="10">
        <v>10.77</v>
      </c>
      <c r="AM33" s="20">
        <f t="shared" ref="AM33:AM36" si="152">IF(AND((AL33&gt;0),(AL$5&gt;0)),(AL33/AL$5*100),"")</f>
        <v>24.455040871934607</v>
      </c>
      <c r="AN33" s="10">
        <v>9.75</v>
      </c>
      <c r="AO33" s="20">
        <f t="shared" ref="AO33:AO36" si="153">IF(AND((AN33&gt;0),(AN$5&gt;0)),(AN33/AN$5*100),"")</f>
        <v>24.3993993993994</v>
      </c>
      <c r="AP33" s="10">
        <v>10.16</v>
      </c>
      <c r="AQ33" s="20">
        <f t="shared" ref="AQ33:AQ36" si="154">IF(AND((AP33&gt;0),(AP$5&gt;0)),(AP33/AP$5*100),"")</f>
        <v>23.551228558182661</v>
      </c>
      <c r="AR33" s="10">
        <v>8.9700000000000006</v>
      </c>
      <c r="AS33" s="20">
        <f t="shared" ref="AS33:AS36" si="155">IF(AND((AR33&gt;0),(AR$5&gt;0)),(AR33/AR$5*100),"")</f>
        <v>25.210792580101181</v>
      </c>
      <c r="AT33" s="10"/>
      <c r="AU33" s="20" t="str">
        <f t="shared" ref="AU33:AU36" si="156">IF(AND((AT33&gt;0),(AT$5&gt;0)),(AT33/AT$5*100),"")</f>
        <v/>
      </c>
      <c r="AV33" s="10"/>
      <c r="AW33" s="20" t="str">
        <f t="shared" ref="AW33:AW36" si="157">IF(AND((AV33&gt;0),(AV$5&gt;0)),(AV33/AV$5*100),"")</f>
        <v/>
      </c>
      <c r="AX33" s="10"/>
      <c r="AY33" s="20" t="str">
        <f t="shared" ref="AY33:AY36" si="158">IF(AND((AX33&gt;0),(AX$5&gt;0)),(AX33/AX$5*100),"")</f>
        <v/>
      </c>
      <c r="AZ33" s="10"/>
      <c r="BA33" s="20" t="str">
        <f t="shared" ref="BA33:BA36" si="159">IF(AND((AZ33&gt;0),(AZ$5&gt;0)),(AZ33/AZ$5*100),"")</f>
        <v/>
      </c>
      <c r="BB33" s="10"/>
      <c r="BC33" s="20" t="str">
        <f t="shared" ref="BC33:BC36" si="160">IF(AND((BB33&gt;0),(BB$5&gt;0)),(BB33/BB$5*100),"")</f>
        <v/>
      </c>
      <c r="BD33" s="10"/>
      <c r="BE33" s="20" t="str">
        <f t="shared" ref="BE33:BE36" si="161">IF(AND((BD33&gt;0),(BD$5&gt;0)),(BD33/BD$5*100),"")</f>
        <v/>
      </c>
      <c r="BF33" s="10"/>
      <c r="BG33" s="20" t="str">
        <f t="shared" ref="BG33:BG36" si="162">IF(AND((BF33&gt;0),(BF$5&gt;0)),(BF33/BF$5*100),"")</f>
        <v/>
      </c>
      <c r="BH33" s="10"/>
      <c r="BI33" s="20" t="str">
        <f t="shared" ref="BI33:BI36" si="163">IF(AND((BH33&gt;0),(BH$5&gt;0)),(BH33/BH$5*100),"")</f>
        <v/>
      </c>
      <c r="BK33" s="11" t="str">
        <f t="shared" si="0"/>
        <v xml:space="preserve">     Anterior primary branch</v>
      </c>
      <c r="BL33" s="12">
        <f t="shared" si="2"/>
        <v>19</v>
      </c>
      <c r="BM33" s="61">
        <f t="shared" si="1"/>
        <v>6.61</v>
      </c>
      <c r="BN33" s="13" t="str">
        <f t="shared" si="3"/>
        <v>–</v>
      </c>
      <c r="BO33" s="62">
        <f t="shared" si="4"/>
        <v>10.77</v>
      </c>
      <c r="BP33" s="63">
        <f t="shared" si="5"/>
        <v>16.793529971455754</v>
      </c>
      <c r="BQ33" s="14" t="str">
        <f t="shared" si="10"/>
        <v>–</v>
      </c>
      <c r="BR33" s="64">
        <f t="shared" si="6"/>
        <v>27.533460803059278</v>
      </c>
      <c r="BS33" s="65">
        <f t="shared" si="7"/>
        <v>8.7857894736842095</v>
      </c>
      <c r="BT33" s="66">
        <f t="shared" si="11"/>
        <v>23.270453001737355</v>
      </c>
      <c r="BU33" s="13">
        <f t="shared" si="8"/>
        <v>1.2229214374215911</v>
      </c>
      <c r="BV33" s="67">
        <f t="shared" si="12"/>
        <v>2.3545383445713681</v>
      </c>
      <c r="BW33" s="13">
        <f t="shared" si="9"/>
        <v>9.8800000000000008</v>
      </c>
      <c r="BX33" s="14">
        <f t="shared" si="13"/>
        <v>21.581476627348188</v>
      </c>
    </row>
    <row r="34" spans="1:76" x14ac:dyDescent="0.2">
      <c r="A34" s="9" t="s">
        <v>31</v>
      </c>
      <c r="B34" s="10">
        <v>7.47</v>
      </c>
      <c r="C34" s="171">
        <f t="shared" si="134"/>
        <v>16.317169069462647</v>
      </c>
      <c r="D34" s="10">
        <v>6.91</v>
      </c>
      <c r="E34" s="20">
        <f t="shared" si="135"/>
        <v>19.226488592097944</v>
      </c>
      <c r="F34" s="10">
        <v>8.3800000000000008</v>
      </c>
      <c r="G34" s="20">
        <f t="shared" si="136"/>
        <v>19.93339676498573</v>
      </c>
      <c r="H34" s="10">
        <v>7.65</v>
      </c>
      <c r="I34" s="20">
        <f t="shared" si="137"/>
        <v>19.144144144144146</v>
      </c>
      <c r="J34" s="10"/>
      <c r="K34" s="20" t="str">
        <f t="shared" si="138"/>
        <v/>
      </c>
      <c r="L34" s="10">
        <v>7.27</v>
      </c>
      <c r="M34" s="20">
        <f t="shared" si="139"/>
        <v>19.744703965236283</v>
      </c>
      <c r="N34" s="10"/>
      <c r="O34" s="20" t="str">
        <f t="shared" si="140"/>
        <v/>
      </c>
      <c r="P34" s="10">
        <v>7.38</v>
      </c>
      <c r="Q34" s="20">
        <f t="shared" si="141"/>
        <v>18.06167400881057</v>
      </c>
      <c r="R34" s="10">
        <v>5.0599999999999996</v>
      </c>
      <c r="S34" s="20">
        <f t="shared" si="142"/>
        <v>16.471354166666664</v>
      </c>
      <c r="T34" s="10">
        <v>5.62</v>
      </c>
      <c r="U34" s="20">
        <f t="shared" si="143"/>
        <v>17.909496494582537</v>
      </c>
      <c r="V34" s="10">
        <v>6.69</v>
      </c>
      <c r="W34" s="20">
        <f t="shared" si="144"/>
        <v>18.338815789473685</v>
      </c>
      <c r="X34" s="10">
        <v>5.53</v>
      </c>
      <c r="Y34" s="20">
        <f t="shared" si="145"/>
        <v>18.619528619528623</v>
      </c>
      <c r="Z34" s="10">
        <v>7.84</v>
      </c>
      <c r="AA34" s="20">
        <f t="shared" si="146"/>
        <v>19.444444444444446</v>
      </c>
      <c r="AB34" s="10">
        <v>7.82</v>
      </c>
      <c r="AC34" s="20">
        <f t="shared" si="147"/>
        <v>19.898218829516541</v>
      </c>
      <c r="AD34" s="10">
        <v>6.33</v>
      </c>
      <c r="AE34" s="20">
        <f t="shared" si="148"/>
        <v>18.034188034188034</v>
      </c>
      <c r="AF34" s="10">
        <v>6.7</v>
      </c>
      <c r="AG34" s="20">
        <f t="shared" si="149"/>
        <v>18.21642196846112</v>
      </c>
      <c r="AH34" s="10">
        <v>6.5</v>
      </c>
      <c r="AI34" s="20">
        <f t="shared" si="150"/>
        <v>18.455423055082338</v>
      </c>
      <c r="AJ34" s="10"/>
      <c r="AK34" s="20" t="str">
        <f t="shared" si="151"/>
        <v/>
      </c>
      <c r="AL34" s="10">
        <v>8.15</v>
      </c>
      <c r="AM34" s="20">
        <f t="shared" si="152"/>
        <v>18.505903723887375</v>
      </c>
      <c r="AN34" s="10">
        <v>6.75</v>
      </c>
      <c r="AO34" s="20">
        <f t="shared" si="153"/>
        <v>16.891891891891891</v>
      </c>
      <c r="AP34" s="10">
        <v>7.58</v>
      </c>
      <c r="AQ34" s="20">
        <f t="shared" si="154"/>
        <v>17.570700046360685</v>
      </c>
      <c r="AR34" s="10">
        <v>6.56</v>
      </c>
      <c r="AS34" s="20">
        <f t="shared" si="155"/>
        <v>18.437324339516582</v>
      </c>
      <c r="AT34" s="10"/>
      <c r="AU34" s="20" t="str">
        <f t="shared" si="156"/>
        <v/>
      </c>
      <c r="AV34" s="10"/>
      <c r="AW34" s="20" t="str">
        <f t="shared" si="157"/>
        <v/>
      </c>
      <c r="AX34" s="10"/>
      <c r="AY34" s="20" t="str">
        <f t="shared" si="158"/>
        <v/>
      </c>
      <c r="AZ34" s="10"/>
      <c r="BA34" s="20" t="str">
        <f t="shared" si="159"/>
        <v/>
      </c>
      <c r="BB34" s="10"/>
      <c r="BC34" s="20" t="str">
        <f t="shared" si="160"/>
        <v/>
      </c>
      <c r="BD34" s="10"/>
      <c r="BE34" s="20" t="str">
        <f t="shared" si="161"/>
        <v/>
      </c>
      <c r="BF34" s="10"/>
      <c r="BG34" s="20" t="str">
        <f t="shared" si="162"/>
        <v/>
      </c>
      <c r="BH34" s="10"/>
      <c r="BI34" s="20" t="str">
        <f t="shared" si="163"/>
        <v/>
      </c>
      <c r="BK34" s="11" t="str">
        <f t="shared" si="0"/>
        <v xml:space="preserve">     Anterior secondary branch</v>
      </c>
      <c r="BL34" s="12">
        <f t="shared" si="2"/>
        <v>19</v>
      </c>
      <c r="BM34" s="61">
        <f t="shared" si="1"/>
        <v>5.0599999999999996</v>
      </c>
      <c r="BN34" s="13" t="str">
        <f t="shared" si="3"/>
        <v>–</v>
      </c>
      <c r="BO34" s="62">
        <f t="shared" si="4"/>
        <v>8.3800000000000008</v>
      </c>
      <c r="BP34" s="63">
        <f t="shared" si="5"/>
        <v>16.317169069462647</v>
      </c>
      <c r="BQ34" s="14" t="str">
        <f t="shared" si="10"/>
        <v>–</v>
      </c>
      <c r="BR34" s="64">
        <f t="shared" si="6"/>
        <v>19.93339676498573</v>
      </c>
      <c r="BS34" s="65">
        <f t="shared" si="7"/>
        <v>6.9573684210526316</v>
      </c>
      <c r="BT34" s="66">
        <f t="shared" si="11"/>
        <v>18.380067786754626</v>
      </c>
      <c r="BU34" s="13">
        <f t="shared" si="8"/>
        <v>0.9050957107477845</v>
      </c>
      <c r="BV34" s="67">
        <f t="shared" si="12"/>
        <v>1.0628715217779474</v>
      </c>
      <c r="BW34" s="13">
        <f t="shared" si="9"/>
        <v>7.47</v>
      </c>
      <c r="BX34" s="14">
        <f t="shared" si="13"/>
        <v>16.317169069462647</v>
      </c>
    </row>
    <row r="35" spans="1:76" x14ac:dyDescent="0.2">
      <c r="A35" s="9" t="s">
        <v>32</v>
      </c>
      <c r="B35" s="170"/>
      <c r="C35" s="171" t="str">
        <f t="shared" si="134"/>
        <v/>
      </c>
      <c r="D35" s="10">
        <v>8.94</v>
      </c>
      <c r="E35" s="20">
        <f t="shared" si="135"/>
        <v>24.874791318864776</v>
      </c>
      <c r="F35" s="10"/>
      <c r="G35" s="20" t="str">
        <f t="shared" si="136"/>
        <v/>
      </c>
      <c r="H35" s="10">
        <v>11.6</v>
      </c>
      <c r="I35" s="20">
        <f t="shared" si="137"/>
        <v>29.029029029029029</v>
      </c>
      <c r="J35" s="10"/>
      <c r="K35" s="20" t="str">
        <f t="shared" si="138"/>
        <v/>
      </c>
      <c r="L35" s="10">
        <v>9.35</v>
      </c>
      <c r="M35" s="20">
        <f t="shared" si="139"/>
        <v>25.393807713199344</v>
      </c>
      <c r="N35" s="10"/>
      <c r="O35" s="20" t="str">
        <f t="shared" si="140"/>
        <v/>
      </c>
      <c r="P35" s="10">
        <v>9.9600000000000009</v>
      </c>
      <c r="Q35" s="20">
        <f t="shared" si="141"/>
        <v>24.375917767988255</v>
      </c>
      <c r="R35" s="10"/>
      <c r="S35" s="20" t="str">
        <f t="shared" si="142"/>
        <v/>
      </c>
      <c r="T35" s="10">
        <v>7.81</v>
      </c>
      <c r="U35" s="20">
        <f t="shared" si="143"/>
        <v>24.888463989802421</v>
      </c>
      <c r="V35" s="10">
        <v>9.35</v>
      </c>
      <c r="W35" s="20">
        <f t="shared" si="144"/>
        <v>25.630482456140353</v>
      </c>
      <c r="X35" s="10">
        <v>7.61</v>
      </c>
      <c r="Y35" s="20">
        <f t="shared" si="145"/>
        <v>25.622895622895626</v>
      </c>
      <c r="Z35" s="10">
        <v>10</v>
      </c>
      <c r="AA35" s="20">
        <f t="shared" si="146"/>
        <v>24.801587301587304</v>
      </c>
      <c r="AB35" s="10">
        <v>10.74</v>
      </c>
      <c r="AC35" s="20">
        <f t="shared" si="147"/>
        <v>27.328244274809162</v>
      </c>
      <c r="AD35" s="10">
        <v>8.93</v>
      </c>
      <c r="AE35" s="20">
        <f t="shared" si="148"/>
        <v>25.441595441595439</v>
      </c>
      <c r="AF35" s="10">
        <v>9.09</v>
      </c>
      <c r="AG35" s="20">
        <f t="shared" si="149"/>
        <v>24.714518760195759</v>
      </c>
      <c r="AH35" s="10">
        <v>8.65</v>
      </c>
      <c r="AI35" s="20">
        <f t="shared" si="150"/>
        <v>24.559909142532653</v>
      </c>
      <c r="AJ35" s="10"/>
      <c r="AK35" s="20" t="str">
        <f t="shared" si="151"/>
        <v/>
      </c>
      <c r="AL35" s="10">
        <v>11.21</v>
      </c>
      <c r="AM35" s="20">
        <f t="shared" si="152"/>
        <v>25.454132606721164</v>
      </c>
      <c r="AN35" s="10">
        <v>10.55</v>
      </c>
      <c r="AO35" s="20">
        <f t="shared" si="153"/>
        <v>26.401401401401404</v>
      </c>
      <c r="AP35" s="10">
        <v>10.74</v>
      </c>
      <c r="AQ35" s="20">
        <f t="shared" si="154"/>
        <v>24.895688456189152</v>
      </c>
      <c r="AR35" s="10">
        <v>7.98</v>
      </c>
      <c r="AS35" s="20">
        <f t="shared" si="155"/>
        <v>22.428330522765602</v>
      </c>
      <c r="AT35" s="10"/>
      <c r="AU35" s="20" t="str">
        <f t="shared" si="156"/>
        <v/>
      </c>
      <c r="AV35" s="10"/>
      <c r="AW35" s="20" t="str">
        <f t="shared" si="157"/>
        <v/>
      </c>
      <c r="AX35" s="10"/>
      <c r="AY35" s="20" t="str">
        <f t="shared" si="158"/>
        <v/>
      </c>
      <c r="AZ35" s="10"/>
      <c r="BA35" s="20" t="str">
        <f t="shared" si="159"/>
        <v/>
      </c>
      <c r="BB35" s="10"/>
      <c r="BC35" s="20" t="str">
        <f t="shared" si="160"/>
        <v/>
      </c>
      <c r="BD35" s="10"/>
      <c r="BE35" s="20" t="str">
        <f t="shared" si="161"/>
        <v/>
      </c>
      <c r="BF35" s="10"/>
      <c r="BG35" s="20" t="str">
        <f t="shared" si="162"/>
        <v/>
      </c>
      <c r="BH35" s="10"/>
      <c r="BI35" s="20" t="str">
        <f t="shared" si="163"/>
        <v/>
      </c>
      <c r="BK35" s="11" t="str">
        <f t="shared" si="0"/>
        <v xml:space="preserve">     Posterior primary branch</v>
      </c>
      <c r="BL35" s="12">
        <f t="shared" si="2"/>
        <v>16</v>
      </c>
      <c r="BM35" s="61">
        <f t="shared" si="1"/>
        <v>7.61</v>
      </c>
      <c r="BN35" s="13" t="str">
        <f t="shared" si="3"/>
        <v>–</v>
      </c>
      <c r="BO35" s="62">
        <f t="shared" si="4"/>
        <v>11.6</v>
      </c>
      <c r="BP35" s="63">
        <f t="shared" si="5"/>
        <v>22.428330522765602</v>
      </c>
      <c r="BQ35" s="14" t="str">
        <f t="shared" si="10"/>
        <v>–</v>
      </c>
      <c r="BR35" s="64">
        <f t="shared" si="6"/>
        <v>29.029029029029029</v>
      </c>
      <c r="BS35" s="65">
        <f t="shared" si="7"/>
        <v>9.5318750000000012</v>
      </c>
      <c r="BT35" s="66">
        <f t="shared" si="11"/>
        <v>25.365049737857337</v>
      </c>
      <c r="BU35" s="13">
        <f t="shared" si="8"/>
        <v>1.2184647101988526</v>
      </c>
      <c r="BV35" s="67">
        <f t="shared" si="12"/>
        <v>1.4185411241620225</v>
      </c>
      <c r="BW35" s="13" t="str">
        <f t="shared" si="9"/>
        <v>?</v>
      </c>
      <c r="BX35" s="14" t="str">
        <f t="shared" si="13"/>
        <v>?</v>
      </c>
    </row>
    <row r="36" spans="1:76" ht="13.5" thickBot="1" x14ac:dyDescent="0.25">
      <c r="A36" s="9" t="s">
        <v>33</v>
      </c>
      <c r="B36" s="170"/>
      <c r="C36" s="171" t="str">
        <f t="shared" si="134"/>
        <v/>
      </c>
      <c r="D36" s="10">
        <v>6.74</v>
      </c>
      <c r="E36" s="20">
        <f t="shared" si="135"/>
        <v>18.753478018920426</v>
      </c>
      <c r="F36" s="10"/>
      <c r="G36" s="20" t="str">
        <f t="shared" si="136"/>
        <v/>
      </c>
      <c r="H36" s="10">
        <v>7.46</v>
      </c>
      <c r="I36" s="20">
        <f t="shared" si="137"/>
        <v>18.668668668668666</v>
      </c>
      <c r="J36" s="10"/>
      <c r="K36" s="20" t="str">
        <f t="shared" si="138"/>
        <v/>
      </c>
      <c r="L36" s="10">
        <v>7.39</v>
      </c>
      <c r="M36" s="20">
        <f t="shared" si="139"/>
        <v>20.070613796849539</v>
      </c>
      <c r="N36" s="10"/>
      <c r="O36" s="20" t="str">
        <f t="shared" si="140"/>
        <v/>
      </c>
      <c r="P36" s="10">
        <v>7.1</v>
      </c>
      <c r="Q36" s="20">
        <f t="shared" si="141"/>
        <v>17.376407244248654</v>
      </c>
      <c r="R36" s="10"/>
      <c r="S36" s="20" t="str">
        <f t="shared" si="142"/>
        <v/>
      </c>
      <c r="T36" s="10">
        <v>5.37</v>
      </c>
      <c r="U36" s="20">
        <f t="shared" si="143"/>
        <v>17.11281070745698</v>
      </c>
      <c r="V36" s="10">
        <v>6.91</v>
      </c>
      <c r="W36" s="20">
        <f t="shared" si="144"/>
        <v>18.941885964912284</v>
      </c>
      <c r="X36" s="10">
        <v>5.51</v>
      </c>
      <c r="Y36" s="20">
        <f t="shared" si="145"/>
        <v>18.552188552188554</v>
      </c>
      <c r="Z36" s="10">
        <v>7.27</v>
      </c>
      <c r="AA36" s="20">
        <f t="shared" si="146"/>
        <v>18.030753968253968</v>
      </c>
      <c r="AB36" s="10">
        <v>7.75</v>
      </c>
      <c r="AC36" s="20">
        <f t="shared" si="147"/>
        <v>19.720101781170484</v>
      </c>
      <c r="AD36" s="10">
        <v>6.43</v>
      </c>
      <c r="AE36" s="20">
        <f t="shared" si="148"/>
        <v>18.319088319088316</v>
      </c>
      <c r="AF36" s="10">
        <v>6.44</v>
      </c>
      <c r="AG36" s="20">
        <f t="shared" si="149"/>
        <v>17.509516041326808</v>
      </c>
      <c r="AH36" s="10"/>
      <c r="AI36" s="20" t="str">
        <f t="shared" si="150"/>
        <v/>
      </c>
      <c r="AJ36" s="10"/>
      <c r="AK36" s="20" t="str">
        <f t="shared" si="151"/>
        <v/>
      </c>
      <c r="AL36" s="10">
        <v>7.96</v>
      </c>
      <c r="AM36" s="20">
        <f t="shared" si="152"/>
        <v>18.074477747502272</v>
      </c>
      <c r="AN36" s="10">
        <v>7.15</v>
      </c>
      <c r="AO36" s="20">
        <f t="shared" si="153"/>
        <v>17.892892892892892</v>
      </c>
      <c r="AP36" s="10">
        <v>7.07</v>
      </c>
      <c r="AQ36" s="20">
        <f t="shared" si="154"/>
        <v>16.388502549837739</v>
      </c>
      <c r="AR36" s="10">
        <v>6.18</v>
      </c>
      <c r="AS36" s="20">
        <f t="shared" si="155"/>
        <v>17.36930860033727</v>
      </c>
      <c r="AT36" s="10"/>
      <c r="AU36" s="20" t="str">
        <f t="shared" si="156"/>
        <v/>
      </c>
      <c r="AV36" s="10"/>
      <c r="AW36" s="20" t="str">
        <f t="shared" si="157"/>
        <v/>
      </c>
      <c r="AX36" s="10"/>
      <c r="AY36" s="20" t="str">
        <f t="shared" si="158"/>
        <v/>
      </c>
      <c r="AZ36" s="10"/>
      <c r="BA36" s="20" t="str">
        <f t="shared" si="159"/>
        <v/>
      </c>
      <c r="BB36" s="10"/>
      <c r="BC36" s="20" t="str">
        <f t="shared" si="160"/>
        <v/>
      </c>
      <c r="BD36" s="10"/>
      <c r="BE36" s="20" t="str">
        <f t="shared" si="161"/>
        <v/>
      </c>
      <c r="BF36" s="10"/>
      <c r="BG36" s="20" t="str">
        <f t="shared" si="162"/>
        <v/>
      </c>
      <c r="BH36" s="10"/>
      <c r="BI36" s="20" t="str">
        <f t="shared" si="163"/>
        <v/>
      </c>
      <c r="BK36" s="16" t="str">
        <f t="shared" si="0"/>
        <v xml:space="preserve">     Posterior secondary branch</v>
      </c>
      <c r="BL36" s="17">
        <f t="shared" si="2"/>
        <v>15</v>
      </c>
      <c r="BM36" s="68">
        <f t="shared" si="1"/>
        <v>5.37</v>
      </c>
      <c r="BN36" s="69" t="str">
        <f t="shared" si="3"/>
        <v>–</v>
      </c>
      <c r="BO36" s="70">
        <f t="shared" si="4"/>
        <v>7.96</v>
      </c>
      <c r="BP36" s="71">
        <f t="shared" si="5"/>
        <v>16.388502549837739</v>
      </c>
      <c r="BQ36" s="72" t="str">
        <f t="shared" si="10"/>
        <v>–</v>
      </c>
      <c r="BR36" s="73">
        <f t="shared" si="6"/>
        <v>20.070613796849539</v>
      </c>
      <c r="BS36" s="74">
        <f t="shared" si="7"/>
        <v>6.8486666666666682</v>
      </c>
      <c r="BT36" s="75">
        <f t="shared" si="11"/>
        <v>18.185379656910321</v>
      </c>
      <c r="BU36" s="69">
        <f t="shared" si="8"/>
        <v>0.75015109589112428</v>
      </c>
      <c r="BV36" s="76">
        <f t="shared" si="12"/>
        <v>0.98083931402465652</v>
      </c>
      <c r="BW36" s="69" t="str">
        <f t="shared" si="9"/>
        <v>?</v>
      </c>
      <c r="BX36" s="72" t="str">
        <f t="shared" si="13"/>
        <v>?</v>
      </c>
    </row>
    <row r="37" spans="1:76" x14ac:dyDescent="0.2">
      <c r="A37" s="148"/>
      <c r="B37" s="172"/>
      <c r="C37" s="173"/>
      <c r="D37" s="149"/>
      <c r="E37" s="150"/>
      <c r="F37" s="149"/>
      <c r="G37" s="150"/>
      <c r="H37" s="149"/>
      <c r="I37" s="150"/>
      <c r="J37" s="149"/>
      <c r="K37" s="150"/>
      <c r="L37" s="149"/>
      <c r="M37" s="150"/>
      <c r="N37" s="149"/>
      <c r="O37" s="150"/>
      <c r="P37" s="149"/>
      <c r="Q37" s="150"/>
      <c r="R37" s="149"/>
      <c r="S37" s="150"/>
      <c r="T37" s="149"/>
      <c r="U37" s="150"/>
      <c r="V37" s="149"/>
      <c r="W37" s="150"/>
      <c r="X37" s="149"/>
      <c r="Y37" s="150"/>
      <c r="Z37" s="149"/>
      <c r="AA37" s="150"/>
      <c r="AB37" s="149"/>
      <c r="AC37" s="150"/>
      <c r="AD37" s="149"/>
      <c r="AE37" s="150"/>
      <c r="AF37" s="149"/>
      <c r="AG37" s="150"/>
      <c r="AH37" s="149"/>
      <c r="AI37" s="150"/>
      <c r="AJ37" s="149"/>
      <c r="AK37" s="150"/>
      <c r="AL37" s="149"/>
      <c r="AM37" s="150"/>
      <c r="AN37" s="149"/>
      <c r="AO37" s="150"/>
      <c r="AP37" s="149"/>
      <c r="AQ37" s="150"/>
      <c r="AR37" s="149"/>
      <c r="AS37" s="150"/>
      <c r="AT37" s="149"/>
      <c r="AU37" s="150"/>
      <c r="AV37" s="149"/>
      <c r="AW37" s="150"/>
      <c r="AX37" s="149"/>
      <c r="AY37" s="150"/>
      <c r="AZ37" s="149"/>
      <c r="BA37" s="150"/>
      <c r="BB37" s="149"/>
      <c r="BC37" s="150"/>
      <c r="BD37" s="149"/>
      <c r="BE37" s="150"/>
      <c r="BF37" s="149"/>
      <c r="BG37" s="150"/>
      <c r="BH37" s="149"/>
      <c r="BI37" s="150"/>
      <c r="BK37" s="18"/>
      <c r="BL37" s="15"/>
      <c r="BM37" s="61"/>
      <c r="BN37" s="35"/>
      <c r="BO37" s="62"/>
      <c r="BP37" s="63"/>
      <c r="BQ37" s="14"/>
      <c r="BR37" s="147"/>
      <c r="BS37" s="13"/>
      <c r="BT37" s="14"/>
      <c r="BU37" s="13"/>
      <c r="BV37" s="14"/>
      <c r="BW37" s="13"/>
      <c r="BX37" s="14"/>
    </row>
    <row r="38" spans="1:76" x14ac:dyDescent="0.2">
      <c r="A38" s="9" t="s">
        <v>92</v>
      </c>
      <c r="B38" s="189">
        <v>1</v>
      </c>
      <c r="C38" s="189"/>
      <c r="D38" s="192">
        <v>0</v>
      </c>
      <c r="E38" s="192"/>
      <c r="F38" s="192">
        <v>0</v>
      </c>
      <c r="G38" s="192"/>
      <c r="H38" s="192">
        <v>1</v>
      </c>
      <c r="I38" s="192"/>
      <c r="J38" s="192">
        <v>0</v>
      </c>
      <c r="K38" s="192"/>
      <c r="L38" s="192">
        <v>1</v>
      </c>
      <c r="M38" s="192"/>
      <c r="N38" s="192"/>
      <c r="O38" s="192"/>
      <c r="P38" s="192">
        <v>0</v>
      </c>
      <c r="Q38" s="192"/>
      <c r="R38" s="192">
        <v>0</v>
      </c>
      <c r="S38" s="192"/>
      <c r="T38" s="192">
        <v>0</v>
      </c>
      <c r="U38" s="192"/>
      <c r="V38" s="192">
        <v>0</v>
      </c>
      <c r="W38" s="192"/>
      <c r="X38" s="192">
        <v>0</v>
      </c>
      <c r="Y38" s="192"/>
      <c r="Z38" s="192">
        <v>1</v>
      </c>
      <c r="AA38" s="192"/>
      <c r="AB38" s="192">
        <v>0</v>
      </c>
      <c r="AC38" s="192"/>
      <c r="AD38" s="192">
        <v>1</v>
      </c>
      <c r="AE38" s="192"/>
      <c r="AF38" s="192">
        <v>1</v>
      </c>
      <c r="AG38" s="192"/>
      <c r="AH38" s="192">
        <v>0</v>
      </c>
      <c r="AI38" s="192"/>
      <c r="AJ38" s="192">
        <v>1</v>
      </c>
      <c r="AK38" s="192"/>
      <c r="AL38" s="192">
        <v>0</v>
      </c>
      <c r="AM38" s="192"/>
      <c r="AN38" s="192">
        <v>1</v>
      </c>
      <c r="AO38" s="192"/>
      <c r="AP38" s="192">
        <v>0</v>
      </c>
      <c r="AQ38" s="192"/>
      <c r="AR38" s="192">
        <v>1</v>
      </c>
      <c r="AS38" s="192"/>
      <c r="AT38" s="192"/>
      <c r="AU38" s="192"/>
      <c r="AV38" s="192"/>
      <c r="AW38" s="192"/>
      <c r="AX38" s="192"/>
      <c r="AY38" s="192"/>
      <c r="AZ38" s="192"/>
      <c r="BA38" s="192"/>
      <c r="BB38" s="192"/>
      <c r="BC38" s="192"/>
      <c r="BD38" s="192"/>
      <c r="BE38" s="192"/>
      <c r="BF38" s="192"/>
      <c r="BG38" s="192"/>
      <c r="BH38" s="192"/>
      <c r="BI38" s="192"/>
      <c r="BL38" s="151">
        <f>COUNT(B38:BI38)</f>
        <v>21</v>
      </c>
      <c r="BM38" s="13"/>
      <c r="BN38" s="13"/>
      <c r="BO38" s="13"/>
      <c r="BP38" s="14"/>
      <c r="BQ38" s="14"/>
      <c r="BR38" s="14"/>
      <c r="BS38" s="193">
        <f>IF(COUNT(B38:BI38)&gt;0,AVERAGE(B38:BI38),"?")</f>
        <v>0.42857142857142855</v>
      </c>
      <c r="BT38" s="193"/>
      <c r="BU38" s="13"/>
      <c r="BV38" s="14"/>
      <c r="BW38" s="13"/>
      <c r="BX38" s="14"/>
    </row>
    <row r="39" spans="1:76" x14ac:dyDescent="0.2">
      <c r="A39" s="9" t="s">
        <v>93</v>
      </c>
      <c r="B39" s="189"/>
      <c r="C39" s="189"/>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4"/>
      <c r="BI39" s="195"/>
      <c r="BL39" s="151">
        <f t="shared" ref="BL39:BL46" si="164">COUNT(B39:BI39)</f>
        <v>0</v>
      </c>
      <c r="BM39" s="13"/>
      <c r="BN39" s="13"/>
      <c r="BO39" s="13"/>
      <c r="BP39" s="14"/>
      <c r="BQ39" s="14"/>
      <c r="BR39" s="14"/>
      <c r="BS39" s="193" t="str">
        <f t="shared" ref="BS39:BS47" si="165">IF(COUNT(B39:BI39)&gt;0,AVERAGE(B39:BI39),"?")</f>
        <v>?</v>
      </c>
      <c r="BT39" s="193"/>
      <c r="BU39" s="13"/>
      <c r="BV39" s="14"/>
      <c r="BW39" s="13"/>
      <c r="BX39" s="14"/>
    </row>
    <row r="40" spans="1:76" x14ac:dyDescent="0.2">
      <c r="A40" s="9" t="s">
        <v>94</v>
      </c>
      <c r="B40" s="189"/>
      <c r="C40" s="189"/>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4"/>
      <c r="BI40" s="195"/>
      <c r="BL40" s="151">
        <f t="shared" si="164"/>
        <v>0</v>
      </c>
      <c r="BM40" s="13"/>
      <c r="BN40" s="13"/>
      <c r="BO40" s="13"/>
      <c r="BP40" s="14"/>
      <c r="BQ40" s="14"/>
      <c r="BR40" s="14"/>
      <c r="BS40" s="193" t="str">
        <f t="shared" si="165"/>
        <v>?</v>
      </c>
      <c r="BT40" s="193"/>
      <c r="BU40" s="13"/>
      <c r="BV40" s="14"/>
      <c r="BW40" s="13"/>
      <c r="BX40" s="14"/>
    </row>
    <row r="41" spans="1:76" x14ac:dyDescent="0.2">
      <c r="A41" s="9" t="s">
        <v>95</v>
      </c>
      <c r="B41" s="189"/>
      <c r="C41" s="189"/>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4"/>
      <c r="BI41" s="195"/>
      <c r="BL41" s="151">
        <f t="shared" si="164"/>
        <v>0</v>
      </c>
      <c r="BM41" s="13"/>
      <c r="BN41" s="13"/>
      <c r="BO41" s="13"/>
      <c r="BP41" s="14"/>
      <c r="BQ41" s="14"/>
      <c r="BR41" s="14"/>
      <c r="BS41" s="193" t="str">
        <f t="shared" si="165"/>
        <v>?</v>
      </c>
      <c r="BT41" s="193"/>
      <c r="BU41" s="13"/>
      <c r="BV41" s="14"/>
      <c r="BW41" s="13"/>
      <c r="BX41" s="14"/>
    </row>
    <row r="42" spans="1:76" x14ac:dyDescent="0.2">
      <c r="A42" s="9" t="s">
        <v>96</v>
      </c>
      <c r="B42" s="189"/>
      <c r="C42" s="189"/>
      <c r="D42" s="192"/>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4"/>
      <c r="BI42" s="195"/>
      <c r="BL42" s="151">
        <f t="shared" si="164"/>
        <v>0</v>
      </c>
      <c r="BS42" s="193" t="str">
        <f t="shared" si="165"/>
        <v>?</v>
      </c>
      <c r="BT42" s="193"/>
    </row>
    <row r="43" spans="1:76" x14ac:dyDescent="0.2">
      <c r="A43" s="9" t="s">
        <v>97</v>
      </c>
      <c r="B43" s="189"/>
      <c r="C43" s="189"/>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4"/>
      <c r="BI43" s="195"/>
      <c r="BL43" s="151">
        <f t="shared" si="164"/>
        <v>0</v>
      </c>
      <c r="BS43" s="193" t="str">
        <f t="shared" si="165"/>
        <v>?</v>
      </c>
      <c r="BT43" s="193"/>
    </row>
    <row r="44" spans="1:76" x14ac:dyDescent="0.2">
      <c r="A44" s="9" t="s">
        <v>98</v>
      </c>
      <c r="B44" s="192">
        <v>1</v>
      </c>
      <c r="C44" s="192"/>
      <c r="D44" s="192">
        <v>1</v>
      </c>
      <c r="E44" s="192"/>
      <c r="F44" s="192">
        <v>0</v>
      </c>
      <c r="G44" s="192"/>
      <c r="H44" s="192">
        <v>1</v>
      </c>
      <c r="I44" s="192"/>
      <c r="J44" s="192">
        <v>0</v>
      </c>
      <c r="K44" s="192"/>
      <c r="L44" s="192">
        <v>0</v>
      </c>
      <c r="M44" s="192"/>
      <c r="N44" s="192"/>
      <c r="O44" s="192"/>
      <c r="P44" s="192">
        <v>1</v>
      </c>
      <c r="Q44" s="192"/>
      <c r="R44" s="192">
        <v>0</v>
      </c>
      <c r="S44" s="192"/>
      <c r="T44" s="192">
        <v>0</v>
      </c>
      <c r="U44" s="192"/>
      <c r="V44" s="192">
        <v>1</v>
      </c>
      <c r="W44" s="192"/>
      <c r="X44" s="192">
        <v>0</v>
      </c>
      <c r="Y44" s="192"/>
      <c r="Z44" s="192">
        <v>1</v>
      </c>
      <c r="AA44" s="192"/>
      <c r="AB44" s="192">
        <v>0</v>
      </c>
      <c r="AC44" s="192"/>
      <c r="AD44" s="192">
        <v>1</v>
      </c>
      <c r="AE44" s="192"/>
      <c r="AF44" s="192">
        <v>1</v>
      </c>
      <c r="AG44" s="192"/>
      <c r="AH44" s="192">
        <v>0</v>
      </c>
      <c r="AI44" s="192"/>
      <c r="AJ44" s="192">
        <v>1</v>
      </c>
      <c r="AK44" s="192"/>
      <c r="AL44" s="192">
        <v>0</v>
      </c>
      <c r="AM44" s="192"/>
      <c r="AN44" s="192">
        <v>0</v>
      </c>
      <c r="AO44" s="192"/>
      <c r="AP44" s="192">
        <v>1</v>
      </c>
      <c r="AQ44" s="192"/>
      <c r="AR44" s="192">
        <v>1</v>
      </c>
      <c r="AS44" s="192"/>
      <c r="AT44" s="192"/>
      <c r="AU44" s="192"/>
      <c r="AV44" s="192"/>
      <c r="AW44" s="192"/>
      <c r="AX44" s="192"/>
      <c r="AY44" s="192"/>
      <c r="AZ44" s="192"/>
      <c r="BA44" s="192"/>
      <c r="BB44" s="192"/>
      <c r="BC44" s="192"/>
      <c r="BD44" s="192"/>
      <c r="BE44" s="192"/>
      <c r="BF44" s="192"/>
      <c r="BG44" s="192"/>
      <c r="BH44" s="194"/>
      <c r="BI44" s="195"/>
      <c r="BL44" s="151">
        <f t="shared" si="164"/>
        <v>21</v>
      </c>
      <c r="BS44" s="193">
        <f t="shared" si="165"/>
        <v>0.52380952380952384</v>
      </c>
      <c r="BT44" s="193"/>
    </row>
    <row r="45" spans="1:76" x14ac:dyDescent="0.2">
      <c r="A45" s="9" t="s">
        <v>99</v>
      </c>
      <c r="B45" s="192">
        <v>1</v>
      </c>
      <c r="C45" s="192"/>
      <c r="D45" s="192">
        <v>1</v>
      </c>
      <c r="E45" s="192"/>
      <c r="F45" s="192">
        <v>0</v>
      </c>
      <c r="G45" s="192"/>
      <c r="H45" s="192">
        <v>1</v>
      </c>
      <c r="I45" s="192"/>
      <c r="J45" s="192">
        <v>1</v>
      </c>
      <c r="K45" s="192"/>
      <c r="L45" s="192">
        <v>1</v>
      </c>
      <c r="M45" s="192"/>
      <c r="N45" s="192"/>
      <c r="O45" s="192"/>
      <c r="P45" s="192">
        <v>1</v>
      </c>
      <c r="Q45" s="192"/>
      <c r="R45" s="192">
        <v>1</v>
      </c>
      <c r="S45" s="192"/>
      <c r="T45" s="192">
        <v>1</v>
      </c>
      <c r="U45" s="192"/>
      <c r="V45" s="192">
        <v>1</v>
      </c>
      <c r="W45" s="192"/>
      <c r="X45" s="192">
        <v>1</v>
      </c>
      <c r="Y45" s="192"/>
      <c r="Z45" s="192">
        <v>1</v>
      </c>
      <c r="AA45" s="192"/>
      <c r="AB45" s="192">
        <v>0</v>
      </c>
      <c r="AC45" s="192"/>
      <c r="AD45" s="192">
        <v>1</v>
      </c>
      <c r="AE45" s="192"/>
      <c r="AF45" s="192">
        <v>1</v>
      </c>
      <c r="AG45" s="192"/>
      <c r="AH45" s="192">
        <v>1</v>
      </c>
      <c r="AI45" s="192"/>
      <c r="AJ45" s="192">
        <v>1</v>
      </c>
      <c r="AK45" s="192"/>
      <c r="AL45" s="192">
        <v>0</v>
      </c>
      <c r="AM45" s="192"/>
      <c r="AN45" s="192">
        <v>1</v>
      </c>
      <c r="AO45" s="192"/>
      <c r="AP45" s="192">
        <v>1</v>
      </c>
      <c r="AQ45" s="192"/>
      <c r="AR45" s="192">
        <v>1</v>
      </c>
      <c r="AS45" s="192"/>
      <c r="AT45" s="192"/>
      <c r="AU45" s="192"/>
      <c r="AV45" s="192"/>
      <c r="AW45" s="192"/>
      <c r="AX45" s="192"/>
      <c r="AY45" s="192"/>
      <c r="AZ45" s="192"/>
      <c r="BA45" s="192"/>
      <c r="BB45" s="192"/>
      <c r="BC45" s="192"/>
      <c r="BD45" s="192"/>
      <c r="BE45" s="192"/>
      <c r="BF45" s="192"/>
      <c r="BG45" s="192"/>
      <c r="BH45" s="194"/>
      <c r="BI45" s="195"/>
      <c r="BL45" s="151">
        <f t="shared" si="164"/>
        <v>21</v>
      </c>
      <c r="BS45" s="193">
        <f t="shared" si="165"/>
        <v>0.8571428571428571</v>
      </c>
      <c r="BT45" s="193"/>
    </row>
    <row r="46" spans="1:76" x14ac:dyDescent="0.2">
      <c r="A46" s="9" t="s">
        <v>100</v>
      </c>
      <c r="B46" s="192">
        <v>1</v>
      </c>
      <c r="C46" s="192"/>
      <c r="D46" s="192">
        <v>1</v>
      </c>
      <c r="E46" s="192"/>
      <c r="F46" s="192">
        <v>1</v>
      </c>
      <c r="G46" s="192"/>
      <c r="H46" s="192">
        <v>1</v>
      </c>
      <c r="I46" s="192"/>
      <c r="J46" s="192">
        <v>1</v>
      </c>
      <c r="K46" s="192"/>
      <c r="L46" s="192">
        <v>1</v>
      </c>
      <c r="M46" s="192"/>
      <c r="N46" s="192"/>
      <c r="O46" s="192"/>
      <c r="P46" s="192">
        <v>1</v>
      </c>
      <c r="Q46" s="192"/>
      <c r="R46" s="192">
        <v>1</v>
      </c>
      <c r="S46" s="192"/>
      <c r="T46" s="192">
        <v>1</v>
      </c>
      <c r="U46" s="192"/>
      <c r="V46" s="192">
        <v>1</v>
      </c>
      <c r="W46" s="192"/>
      <c r="X46" s="192">
        <v>1</v>
      </c>
      <c r="Y46" s="192"/>
      <c r="Z46" s="192">
        <v>1</v>
      </c>
      <c r="AA46" s="192"/>
      <c r="AB46" s="192">
        <v>0</v>
      </c>
      <c r="AC46" s="192"/>
      <c r="AD46" s="192">
        <v>1</v>
      </c>
      <c r="AE46" s="192"/>
      <c r="AF46" s="192">
        <v>1</v>
      </c>
      <c r="AG46" s="192"/>
      <c r="AH46" s="192">
        <v>1</v>
      </c>
      <c r="AI46" s="192"/>
      <c r="AJ46" s="192">
        <v>1</v>
      </c>
      <c r="AK46" s="192"/>
      <c r="AL46" s="192">
        <v>0</v>
      </c>
      <c r="AM46" s="192"/>
      <c r="AN46" s="192">
        <v>1</v>
      </c>
      <c r="AO46" s="192"/>
      <c r="AP46" s="192">
        <v>1</v>
      </c>
      <c r="AQ46" s="192"/>
      <c r="AR46" s="192">
        <v>1</v>
      </c>
      <c r="AS46" s="192"/>
      <c r="AT46" s="192"/>
      <c r="AU46" s="192"/>
      <c r="AV46" s="192"/>
      <c r="AW46" s="192"/>
      <c r="AX46" s="192"/>
      <c r="AY46" s="192"/>
      <c r="AZ46" s="192"/>
      <c r="BA46" s="192"/>
      <c r="BB46" s="192"/>
      <c r="BC46" s="192"/>
      <c r="BD46" s="192"/>
      <c r="BE46" s="192"/>
      <c r="BF46" s="192"/>
      <c r="BG46" s="192"/>
      <c r="BH46" s="194"/>
      <c r="BI46" s="195"/>
      <c r="BL46" s="151">
        <f t="shared" si="164"/>
        <v>21</v>
      </c>
      <c r="BS46" s="193">
        <f t="shared" si="165"/>
        <v>0.90476190476190477</v>
      </c>
      <c r="BT46" s="193"/>
    </row>
    <row r="47" spans="1:76" x14ac:dyDescent="0.2">
      <c r="A47" s="9" t="s">
        <v>101</v>
      </c>
      <c r="B47" s="192">
        <v>1</v>
      </c>
      <c r="C47" s="192"/>
      <c r="D47" s="192">
        <v>1</v>
      </c>
      <c r="E47" s="192"/>
      <c r="F47" s="192">
        <v>1</v>
      </c>
      <c r="G47" s="192"/>
      <c r="H47" s="192">
        <v>1</v>
      </c>
      <c r="I47" s="192"/>
      <c r="J47" s="192">
        <v>1</v>
      </c>
      <c r="K47" s="192"/>
      <c r="L47" s="192">
        <v>1</v>
      </c>
      <c r="M47" s="192"/>
      <c r="N47" s="192"/>
      <c r="O47" s="192"/>
      <c r="P47" s="192">
        <v>1</v>
      </c>
      <c r="Q47" s="192"/>
      <c r="R47" s="192">
        <v>1</v>
      </c>
      <c r="S47" s="192"/>
      <c r="T47" s="192">
        <v>1</v>
      </c>
      <c r="U47" s="192"/>
      <c r="V47" s="192">
        <v>1</v>
      </c>
      <c r="W47" s="192"/>
      <c r="X47" s="192">
        <v>1</v>
      </c>
      <c r="Y47" s="192"/>
      <c r="Z47" s="192">
        <v>1</v>
      </c>
      <c r="AA47" s="192"/>
      <c r="AB47" s="192">
        <v>1</v>
      </c>
      <c r="AC47" s="192"/>
      <c r="AD47" s="192">
        <v>1</v>
      </c>
      <c r="AE47" s="192"/>
      <c r="AF47" s="192">
        <v>1</v>
      </c>
      <c r="AG47" s="192"/>
      <c r="AH47" s="192">
        <v>1</v>
      </c>
      <c r="AI47" s="192"/>
      <c r="AJ47" s="192">
        <v>1</v>
      </c>
      <c r="AK47" s="192"/>
      <c r="AL47" s="192">
        <v>0</v>
      </c>
      <c r="AM47" s="192"/>
      <c r="AN47" s="192">
        <v>1</v>
      </c>
      <c r="AO47" s="192"/>
      <c r="AP47" s="192">
        <v>1</v>
      </c>
      <c r="AQ47" s="192"/>
      <c r="AR47" s="192">
        <v>1</v>
      </c>
      <c r="AS47" s="192"/>
      <c r="AT47" s="192"/>
      <c r="AU47" s="192"/>
      <c r="AV47" s="192"/>
      <c r="AW47" s="192"/>
      <c r="AX47" s="192"/>
      <c r="AY47" s="192"/>
      <c r="AZ47" s="192"/>
      <c r="BA47" s="192"/>
      <c r="BB47" s="192"/>
      <c r="BC47" s="192"/>
      <c r="BD47" s="192"/>
      <c r="BE47" s="192"/>
      <c r="BF47" s="192"/>
      <c r="BG47" s="192"/>
      <c r="BH47" s="194"/>
      <c r="BI47" s="195"/>
      <c r="BL47" s="151">
        <f>COUNT(B47:BI47)</f>
        <v>21</v>
      </c>
      <c r="BS47" s="193">
        <f t="shared" si="165"/>
        <v>0.95238095238095233</v>
      </c>
      <c r="BT47" s="193"/>
    </row>
  </sheetData>
  <mergeCells count="348">
    <mergeCell ref="AF47:AG47"/>
    <mergeCell ref="AH47:AI47"/>
    <mergeCell ref="AJ47:AK47"/>
    <mergeCell ref="AL47:AM47"/>
    <mergeCell ref="AN47:AO47"/>
    <mergeCell ref="AP47:AQ47"/>
    <mergeCell ref="AX46:AY46"/>
    <mergeCell ref="AZ46:BA46"/>
    <mergeCell ref="BB46:BC46"/>
    <mergeCell ref="AF46:AG46"/>
    <mergeCell ref="AH46:AI46"/>
    <mergeCell ref="AJ46:AK46"/>
    <mergeCell ref="AL46:AM46"/>
    <mergeCell ref="AN46:AO46"/>
    <mergeCell ref="AP46:AQ46"/>
    <mergeCell ref="AR46:AS46"/>
    <mergeCell ref="AT46:AU46"/>
    <mergeCell ref="AV46:AW46"/>
    <mergeCell ref="AR47:AS47"/>
    <mergeCell ref="AT47:AU47"/>
    <mergeCell ref="AV47:AW47"/>
    <mergeCell ref="AX47:AY47"/>
    <mergeCell ref="AZ47:BA47"/>
    <mergeCell ref="BB47:BC47"/>
    <mergeCell ref="AV44:AW44"/>
    <mergeCell ref="AX44:AY44"/>
    <mergeCell ref="AZ44:BA44"/>
    <mergeCell ref="BB44:BC44"/>
    <mergeCell ref="BD44:BE44"/>
    <mergeCell ref="BD46:BE46"/>
    <mergeCell ref="BF46:BG46"/>
    <mergeCell ref="BH46:BI46"/>
    <mergeCell ref="BH45:BI45"/>
    <mergeCell ref="AV45:AW45"/>
    <mergeCell ref="AX45:AY45"/>
    <mergeCell ref="AZ45:BA45"/>
    <mergeCell ref="BB45:BC45"/>
    <mergeCell ref="BD45:BE45"/>
    <mergeCell ref="BF45:BG45"/>
    <mergeCell ref="AF45:AG45"/>
    <mergeCell ref="AH45:AI45"/>
    <mergeCell ref="AJ45:AK45"/>
    <mergeCell ref="AL45:AM45"/>
    <mergeCell ref="AN45:AO45"/>
    <mergeCell ref="AP45:AQ45"/>
    <mergeCell ref="AR45:AS45"/>
    <mergeCell ref="AT45:AU45"/>
    <mergeCell ref="AT44:AU44"/>
    <mergeCell ref="AF44:AG44"/>
    <mergeCell ref="AH44:AI44"/>
    <mergeCell ref="AJ44:AK44"/>
    <mergeCell ref="AL44:AM44"/>
    <mergeCell ref="AN44:AO44"/>
    <mergeCell ref="AP44:AQ44"/>
    <mergeCell ref="AR44:AS44"/>
    <mergeCell ref="AZ43:BA43"/>
    <mergeCell ref="BB43:BC43"/>
    <mergeCell ref="AF43:AG43"/>
    <mergeCell ref="AH43:AI43"/>
    <mergeCell ref="AJ43:AK43"/>
    <mergeCell ref="AL43:AM43"/>
    <mergeCell ref="AN43:AO43"/>
    <mergeCell ref="AP43:AQ43"/>
    <mergeCell ref="AR43:AS43"/>
    <mergeCell ref="AT43:AU43"/>
    <mergeCell ref="AF40:AG40"/>
    <mergeCell ref="AH40:AI40"/>
    <mergeCell ref="AJ40:AK40"/>
    <mergeCell ref="AL40:AM40"/>
    <mergeCell ref="AN40:AO40"/>
    <mergeCell ref="AP40:AQ40"/>
    <mergeCell ref="AR40:AS40"/>
    <mergeCell ref="AX42:AY42"/>
    <mergeCell ref="AZ42:BA42"/>
    <mergeCell ref="AF42:AG42"/>
    <mergeCell ref="AH42:AI42"/>
    <mergeCell ref="AJ42:AK42"/>
    <mergeCell ref="AL42:AM42"/>
    <mergeCell ref="AN42:AO42"/>
    <mergeCell ref="AP42:AQ42"/>
    <mergeCell ref="AR42:AS42"/>
    <mergeCell ref="AT42:AU42"/>
    <mergeCell ref="AV42:AW42"/>
    <mergeCell ref="AV41:AW41"/>
    <mergeCell ref="AX41:AY41"/>
    <mergeCell ref="AZ41:BA41"/>
    <mergeCell ref="AF41:AG41"/>
    <mergeCell ref="AH41:AI41"/>
    <mergeCell ref="AJ41:AK41"/>
    <mergeCell ref="AL41:AM41"/>
    <mergeCell ref="AN41:AO41"/>
    <mergeCell ref="AP41:AQ41"/>
    <mergeCell ref="AR41:AS41"/>
    <mergeCell ref="AT41:AU41"/>
    <mergeCell ref="AT40:AU40"/>
    <mergeCell ref="AV38:AW38"/>
    <mergeCell ref="AX38:AY38"/>
    <mergeCell ref="AV40:AW40"/>
    <mergeCell ref="AX40:AY40"/>
    <mergeCell ref="AF39:AG39"/>
    <mergeCell ref="AH39:AI39"/>
    <mergeCell ref="AJ39:AK39"/>
    <mergeCell ref="AL39:AM39"/>
    <mergeCell ref="AN39:AO39"/>
    <mergeCell ref="AP39:AQ39"/>
    <mergeCell ref="AP38:AQ38"/>
    <mergeCell ref="AR38:AS38"/>
    <mergeCell ref="AT38:AU38"/>
    <mergeCell ref="AF38:AG38"/>
    <mergeCell ref="AH38:AI38"/>
    <mergeCell ref="AJ38:AK38"/>
    <mergeCell ref="AL38:AM38"/>
    <mergeCell ref="AN38:AO38"/>
    <mergeCell ref="AR39:AS39"/>
    <mergeCell ref="AT39:AU39"/>
    <mergeCell ref="BB38:BC38"/>
    <mergeCell ref="BS44:BT44"/>
    <mergeCell ref="BS45:BT45"/>
    <mergeCell ref="AZ38:BA38"/>
    <mergeCell ref="BD39:BE39"/>
    <mergeCell ref="BF39:BG39"/>
    <mergeCell ref="BH39:BI39"/>
    <mergeCell ref="AV39:AW39"/>
    <mergeCell ref="AX39:AY39"/>
    <mergeCell ref="AZ39:BA39"/>
    <mergeCell ref="BB39:BC39"/>
    <mergeCell ref="AZ40:BA40"/>
    <mergeCell ref="BB40:BC40"/>
    <mergeCell ref="BD40:BE40"/>
    <mergeCell ref="BB42:BC42"/>
    <mergeCell ref="BD42:BE42"/>
    <mergeCell ref="BF42:BG42"/>
    <mergeCell ref="BH42:BI42"/>
    <mergeCell ref="BH41:BI41"/>
    <mergeCell ref="BB41:BC41"/>
    <mergeCell ref="BD41:BE41"/>
    <mergeCell ref="BF41:BG41"/>
    <mergeCell ref="AV43:AW43"/>
    <mergeCell ref="AX43:AY43"/>
    <mergeCell ref="BS46:BT46"/>
    <mergeCell ref="BS47:BT47"/>
    <mergeCell ref="BS38:BT38"/>
    <mergeCell ref="BS39:BT39"/>
    <mergeCell ref="BS40:BT40"/>
    <mergeCell ref="BS41:BT41"/>
    <mergeCell ref="BS42:BT42"/>
    <mergeCell ref="BS43:BT43"/>
    <mergeCell ref="BD38:BE38"/>
    <mergeCell ref="BF38:BG38"/>
    <mergeCell ref="BH38:BI38"/>
    <mergeCell ref="BF40:BG40"/>
    <mergeCell ref="BH40:BI40"/>
    <mergeCell ref="BD43:BE43"/>
    <mergeCell ref="BF43:BG43"/>
    <mergeCell ref="BH43:BI43"/>
    <mergeCell ref="BF44:BG44"/>
    <mergeCell ref="BH44:BI44"/>
    <mergeCell ref="BD47:BE47"/>
    <mergeCell ref="BF47:BG47"/>
    <mergeCell ref="BH47:BI47"/>
    <mergeCell ref="AB47:AC47"/>
    <mergeCell ref="AD47:AE47"/>
    <mergeCell ref="P47:Q47"/>
    <mergeCell ref="R47:S47"/>
    <mergeCell ref="T47:U47"/>
    <mergeCell ref="V47:W47"/>
    <mergeCell ref="X47:Y47"/>
    <mergeCell ref="Z47:AA47"/>
    <mergeCell ref="D47:E47"/>
    <mergeCell ref="F47:G47"/>
    <mergeCell ref="H47:I47"/>
    <mergeCell ref="J47:K47"/>
    <mergeCell ref="L47:M47"/>
    <mergeCell ref="N47:O47"/>
    <mergeCell ref="T46:U46"/>
    <mergeCell ref="V46:W46"/>
    <mergeCell ref="X46:Y46"/>
    <mergeCell ref="Z46:AA46"/>
    <mergeCell ref="AB46:AC46"/>
    <mergeCell ref="AD46:AE46"/>
    <mergeCell ref="AB45:AC45"/>
    <mergeCell ref="AD45:AE45"/>
    <mergeCell ref="D46:E46"/>
    <mergeCell ref="F46:G46"/>
    <mergeCell ref="H46:I46"/>
    <mergeCell ref="J46:K46"/>
    <mergeCell ref="L46:M46"/>
    <mergeCell ref="N46:O46"/>
    <mergeCell ref="P46:Q46"/>
    <mergeCell ref="R46:S46"/>
    <mergeCell ref="P45:Q45"/>
    <mergeCell ref="R45:S45"/>
    <mergeCell ref="T45:U45"/>
    <mergeCell ref="V45:W45"/>
    <mergeCell ref="X45:Y45"/>
    <mergeCell ref="Z45:AA45"/>
    <mergeCell ref="D45:E45"/>
    <mergeCell ref="F45:G45"/>
    <mergeCell ref="H45:I45"/>
    <mergeCell ref="J45:K45"/>
    <mergeCell ref="L45:M45"/>
    <mergeCell ref="N45:O45"/>
    <mergeCell ref="T44:U44"/>
    <mergeCell ref="V44:W44"/>
    <mergeCell ref="X44:Y44"/>
    <mergeCell ref="Z44:AA44"/>
    <mergeCell ref="AB44:AC44"/>
    <mergeCell ref="AD44:AE44"/>
    <mergeCell ref="AB43:AC43"/>
    <mergeCell ref="AD43:AE43"/>
    <mergeCell ref="D44:E44"/>
    <mergeCell ref="F44:G44"/>
    <mergeCell ref="H44:I44"/>
    <mergeCell ref="J44:K44"/>
    <mergeCell ref="L44:M44"/>
    <mergeCell ref="N44:O44"/>
    <mergeCell ref="P44:Q44"/>
    <mergeCell ref="R44:S44"/>
    <mergeCell ref="P43:Q43"/>
    <mergeCell ref="R43:S43"/>
    <mergeCell ref="T43:U43"/>
    <mergeCell ref="V43:W43"/>
    <mergeCell ref="X43:Y43"/>
    <mergeCell ref="Z43:AA43"/>
    <mergeCell ref="D43:E43"/>
    <mergeCell ref="F43:G43"/>
    <mergeCell ref="H43:I43"/>
    <mergeCell ref="J43:K43"/>
    <mergeCell ref="L43:M43"/>
    <mergeCell ref="N43:O43"/>
    <mergeCell ref="T42:U42"/>
    <mergeCell ref="V42:W42"/>
    <mergeCell ref="X42:Y42"/>
    <mergeCell ref="Z42:AA42"/>
    <mergeCell ref="AB42:AC42"/>
    <mergeCell ref="AD42:AE42"/>
    <mergeCell ref="AB41:AC41"/>
    <mergeCell ref="AD41:AE41"/>
    <mergeCell ref="D42:E42"/>
    <mergeCell ref="F42:G42"/>
    <mergeCell ref="H42:I42"/>
    <mergeCell ref="J42:K42"/>
    <mergeCell ref="L42:M42"/>
    <mergeCell ref="N42:O42"/>
    <mergeCell ref="P42:Q42"/>
    <mergeCell ref="R42:S42"/>
    <mergeCell ref="P41:Q41"/>
    <mergeCell ref="R41:S41"/>
    <mergeCell ref="T41:U41"/>
    <mergeCell ref="V41:W41"/>
    <mergeCell ref="X41:Y41"/>
    <mergeCell ref="Z41:AA41"/>
    <mergeCell ref="D41:E41"/>
    <mergeCell ref="F41:G41"/>
    <mergeCell ref="H41:I41"/>
    <mergeCell ref="J41:K41"/>
    <mergeCell ref="L41:M41"/>
    <mergeCell ref="N41:O41"/>
    <mergeCell ref="T40:U40"/>
    <mergeCell ref="V40:W40"/>
    <mergeCell ref="X40:Y40"/>
    <mergeCell ref="Z40:AA40"/>
    <mergeCell ref="AB40:AC40"/>
    <mergeCell ref="AD40:AE40"/>
    <mergeCell ref="H40:I40"/>
    <mergeCell ref="J40:K40"/>
    <mergeCell ref="L40:M40"/>
    <mergeCell ref="N40:O40"/>
    <mergeCell ref="P40:Q40"/>
    <mergeCell ref="R40:S40"/>
    <mergeCell ref="T39:U39"/>
    <mergeCell ref="V39:W39"/>
    <mergeCell ref="X39:Y39"/>
    <mergeCell ref="Z39:AA39"/>
    <mergeCell ref="AB39:AC39"/>
    <mergeCell ref="AD39:AE39"/>
    <mergeCell ref="H39:I39"/>
    <mergeCell ref="J39:K39"/>
    <mergeCell ref="L39:M39"/>
    <mergeCell ref="N39:O39"/>
    <mergeCell ref="P39:Q39"/>
    <mergeCell ref="R39:S39"/>
    <mergeCell ref="T38:U38"/>
    <mergeCell ref="V38:W38"/>
    <mergeCell ref="X38:Y38"/>
    <mergeCell ref="Z38:AA38"/>
    <mergeCell ref="AB38:AC38"/>
    <mergeCell ref="AD38:AE38"/>
    <mergeCell ref="H38:I38"/>
    <mergeCell ref="J38:K38"/>
    <mergeCell ref="L38:M38"/>
    <mergeCell ref="N38:O38"/>
    <mergeCell ref="P38:Q38"/>
    <mergeCell ref="R38:S38"/>
    <mergeCell ref="B44:C44"/>
    <mergeCell ref="B45:C45"/>
    <mergeCell ref="B46:C46"/>
    <mergeCell ref="B47:C47"/>
    <mergeCell ref="D38:E38"/>
    <mergeCell ref="F38:G38"/>
    <mergeCell ref="D39:E39"/>
    <mergeCell ref="F39:G39"/>
    <mergeCell ref="D40:E40"/>
    <mergeCell ref="F40:G40"/>
    <mergeCell ref="B38:C38"/>
    <mergeCell ref="B39:C39"/>
    <mergeCell ref="B40:C40"/>
    <mergeCell ref="B41:C41"/>
    <mergeCell ref="B42:C42"/>
    <mergeCell ref="B43:C43"/>
    <mergeCell ref="R1:S1"/>
    <mergeCell ref="AF1:AG1"/>
    <mergeCell ref="AH1:AI1"/>
    <mergeCell ref="AJ1:AK1"/>
    <mergeCell ref="AL1:AM1"/>
    <mergeCell ref="BM2:BO2"/>
    <mergeCell ref="B1:C1"/>
    <mergeCell ref="D1:E1"/>
    <mergeCell ref="F1:G1"/>
    <mergeCell ref="H1:I1"/>
    <mergeCell ref="Z1:AA1"/>
    <mergeCell ref="T1:U1"/>
    <mergeCell ref="V1:W1"/>
    <mergeCell ref="X1:Y1"/>
    <mergeCell ref="J1:K1"/>
    <mergeCell ref="L1:M1"/>
    <mergeCell ref="N1:O1"/>
    <mergeCell ref="P1:Q1"/>
    <mergeCell ref="AZ1:BA1"/>
    <mergeCell ref="BB1:BC1"/>
    <mergeCell ref="BD1:BE1"/>
    <mergeCell ref="BF1:BG1"/>
    <mergeCell ref="BH1:BI1"/>
    <mergeCell ref="AV1:AW1"/>
    <mergeCell ref="BW1:BX1"/>
    <mergeCell ref="BK1:BK2"/>
    <mergeCell ref="BM1:BR1"/>
    <mergeCell ref="BU1:BV1"/>
    <mergeCell ref="BP2:BR2"/>
    <mergeCell ref="BS1:BT1"/>
    <mergeCell ref="AD1:AE1"/>
    <mergeCell ref="BL1:BL2"/>
    <mergeCell ref="AB1:AC1"/>
    <mergeCell ref="AX1:AY1"/>
    <mergeCell ref="AN1:AO1"/>
    <mergeCell ref="AP1:AQ1"/>
    <mergeCell ref="AR1:AS1"/>
    <mergeCell ref="AT1:AU1"/>
  </mergeCells>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3366FF"/>
  </sheetPr>
  <dimension ref="A1:AO45"/>
  <sheetViews>
    <sheetView tabSelected="1" workbookViewId="0">
      <pane xSplit="1" ySplit="1" topLeftCell="C2" activePane="bottomRight" state="frozen"/>
      <selection pane="topRight" activeCell="B1" sqref="B1"/>
      <selection pane="bottomLeft" activeCell="A2" sqref="A2"/>
      <selection pane="bottomRight" activeCell="B1" sqref="B1:B1048576"/>
    </sheetView>
  </sheetViews>
  <sheetFormatPr defaultColWidth="9.140625" defaultRowHeight="12.75" x14ac:dyDescent="0.2"/>
  <cols>
    <col min="1" max="1" width="38.28515625" style="84" bestFit="1" customWidth="1"/>
    <col min="2" max="2" width="9" style="84" hidden="1" customWidth="1"/>
    <col min="3" max="3" width="11.5703125" style="84" customWidth="1"/>
    <col min="4" max="4" width="9.85546875" style="84" customWidth="1"/>
    <col min="5" max="5" width="9" style="84" hidden="1" customWidth="1"/>
    <col min="6" max="6" width="10.140625" style="84" customWidth="1"/>
    <col min="7" max="7" width="10.7109375" style="84" customWidth="1"/>
    <col min="8" max="31" width="9.140625" style="84"/>
    <col min="32" max="32" width="2.85546875" style="84" customWidth="1"/>
    <col min="33" max="33" width="38.28515625" style="84" bestFit="1" customWidth="1"/>
    <col min="34" max="34" width="4.42578125" style="84" customWidth="1"/>
    <col min="35" max="35" width="7.140625" style="84" customWidth="1"/>
    <col min="36" max="36" width="3.5703125" style="84" customWidth="1"/>
    <col min="37" max="39" width="7.140625" style="84" customWidth="1"/>
    <col min="40" max="16384" width="9.140625" style="84"/>
  </cols>
  <sheetData>
    <row r="1" spans="1:41" ht="13.5" thickBot="1" x14ac:dyDescent="0.25">
      <c r="A1" s="143" t="s">
        <v>7</v>
      </c>
      <c r="B1" s="142"/>
      <c r="C1" s="141" t="s">
        <v>135</v>
      </c>
      <c r="D1" s="141" t="s">
        <v>130</v>
      </c>
      <c r="E1" s="141"/>
      <c r="F1" s="141" t="s">
        <v>131</v>
      </c>
      <c r="G1" s="141" t="s">
        <v>132</v>
      </c>
      <c r="H1" s="141" t="s">
        <v>133</v>
      </c>
      <c r="I1" s="141" t="s">
        <v>136</v>
      </c>
      <c r="J1" s="141" t="s">
        <v>136</v>
      </c>
      <c r="K1" s="141" t="s">
        <v>137</v>
      </c>
      <c r="L1" s="141" t="s">
        <v>138</v>
      </c>
      <c r="M1" s="141" t="s">
        <v>139</v>
      </c>
      <c r="N1" s="141">
        <v>13</v>
      </c>
      <c r="O1" s="141">
        <v>14</v>
      </c>
      <c r="P1" s="141">
        <v>15</v>
      </c>
      <c r="Q1" s="141">
        <v>16</v>
      </c>
      <c r="R1" s="141">
        <v>17</v>
      </c>
      <c r="S1" s="141">
        <v>18</v>
      </c>
      <c r="T1" s="141">
        <v>19</v>
      </c>
      <c r="U1" s="141">
        <v>20</v>
      </c>
      <c r="V1" s="141">
        <v>21</v>
      </c>
      <c r="W1" s="141">
        <v>22</v>
      </c>
      <c r="X1" s="141">
        <v>23</v>
      </c>
      <c r="Y1" s="141">
        <v>24</v>
      </c>
      <c r="Z1" s="141">
        <v>25</v>
      </c>
      <c r="AA1" s="141">
        <v>26</v>
      </c>
      <c r="AB1" s="141">
        <v>27</v>
      </c>
      <c r="AC1" s="141">
        <v>28</v>
      </c>
      <c r="AD1" s="141">
        <v>29</v>
      </c>
      <c r="AE1" s="140">
        <v>30</v>
      </c>
      <c r="AG1" s="139" t="s">
        <v>7</v>
      </c>
      <c r="AH1" s="82" t="s">
        <v>2</v>
      </c>
      <c r="AI1" s="196" t="s">
        <v>8</v>
      </c>
      <c r="AJ1" s="196"/>
      <c r="AK1" s="196"/>
      <c r="AL1" s="82" t="s">
        <v>0</v>
      </c>
      <c r="AM1" s="82" t="s">
        <v>1</v>
      </c>
    </row>
    <row r="2" spans="1:41" ht="13.5" thickBot="1" x14ac:dyDescent="0.25">
      <c r="A2" s="133" t="s">
        <v>106</v>
      </c>
      <c r="B2" s="132"/>
      <c r="C2" s="131" t="s">
        <v>134</v>
      </c>
      <c r="D2" s="132">
        <v>67.47</v>
      </c>
      <c r="E2" s="131"/>
      <c r="F2" s="131">
        <v>69.05</v>
      </c>
      <c r="G2" s="131" t="s">
        <v>134</v>
      </c>
      <c r="H2" s="131" t="s">
        <v>134</v>
      </c>
      <c r="I2" s="131" t="s">
        <v>134</v>
      </c>
      <c r="J2" s="131" t="s">
        <v>134</v>
      </c>
      <c r="K2" s="130" t="s">
        <v>134</v>
      </c>
      <c r="L2" s="130" t="s">
        <v>134</v>
      </c>
      <c r="M2" s="130" t="s">
        <v>134</v>
      </c>
      <c r="N2" s="130"/>
      <c r="O2" s="130"/>
      <c r="P2" s="130"/>
      <c r="Q2" s="130"/>
      <c r="R2" s="130"/>
      <c r="S2" s="130"/>
      <c r="T2" s="130"/>
      <c r="U2" s="130"/>
      <c r="V2" s="130"/>
      <c r="W2" s="130"/>
      <c r="X2" s="130"/>
      <c r="Y2" s="130"/>
      <c r="Z2" s="130"/>
      <c r="AA2" s="130"/>
      <c r="AB2" s="130"/>
      <c r="AC2" s="130"/>
      <c r="AD2" s="130"/>
      <c r="AE2" s="129"/>
      <c r="AG2" s="138" t="str">
        <f>A2</f>
        <v>Egg bare diameter</v>
      </c>
      <c r="AH2" s="137">
        <f>COUNTA(B2:AE2)</f>
        <v>10</v>
      </c>
      <c r="AI2" s="136">
        <f>IF(SUM(B2:AE2)&gt;0,MIN(B2:AE2),"")</f>
        <v>67.47</v>
      </c>
      <c r="AJ2" s="134" t="str">
        <f t="shared" ref="AJ2:AJ8" si="0">IF(COUNT(AI2)&gt;0,"–","?")</f>
        <v>–</v>
      </c>
      <c r="AK2" s="135">
        <f>IF(SUM(B2:AE2)&gt;0,MAX(B2:AE2),"")</f>
        <v>69.05</v>
      </c>
      <c r="AL2" s="134">
        <f>IF(SUM(B2:AE2)&gt;0,AVERAGE(B2:AE2),"?")</f>
        <v>68.259999999999991</v>
      </c>
      <c r="AM2" s="134">
        <f>IF(COUNT(B2:AE2)&gt;1,STDEV(B2:AE2),"?")</f>
        <v>1.1172287142747439</v>
      </c>
    </row>
    <row r="3" spans="1:41" ht="13.5" thickBot="1" x14ac:dyDescent="0.25">
      <c r="A3" s="133" t="s">
        <v>107</v>
      </c>
      <c r="B3" s="132"/>
      <c r="C3" s="131" t="s">
        <v>134</v>
      </c>
      <c r="D3" s="132">
        <v>104.14</v>
      </c>
      <c r="E3" s="131"/>
      <c r="F3" s="131">
        <v>97.29</v>
      </c>
      <c r="G3" s="131" t="s">
        <v>134</v>
      </c>
      <c r="H3" s="131" t="s">
        <v>134</v>
      </c>
      <c r="I3" s="131" t="s">
        <v>134</v>
      </c>
      <c r="J3" s="131" t="s">
        <v>134</v>
      </c>
      <c r="K3" s="130" t="s">
        <v>134</v>
      </c>
      <c r="L3" s="130" t="s">
        <v>134</v>
      </c>
      <c r="M3" s="130" t="s">
        <v>134</v>
      </c>
      <c r="N3" s="130"/>
      <c r="O3" s="130"/>
      <c r="P3" s="130"/>
      <c r="Q3" s="130"/>
      <c r="R3" s="130"/>
      <c r="S3" s="130"/>
      <c r="T3" s="130"/>
      <c r="U3" s="130"/>
      <c r="V3" s="130"/>
      <c r="W3" s="130"/>
      <c r="X3" s="130"/>
      <c r="Y3" s="130"/>
      <c r="Z3" s="130"/>
      <c r="AA3" s="130"/>
      <c r="AB3" s="130"/>
      <c r="AC3" s="130"/>
      <c r="AD3" s="130"/>
      <c r="AE3" s="129"/>
      <c r="AG3" s="18" t="str">
        <f>A3</f>
        <v>Egg full diameter</v>
      </c>
      <c r="AH3" s="15">
        <f>COUNTA(B3:AE3)</f>
        <v>10</v>
      </c>
      <c r="AI3" s="61">
        <f>IF(SUM(B3:AE3)&gt;0,MIN(B3:AE3),"")</f>
        <v>97.29</v>
      </c>
      <c r="AJ3" s="13" t="str">
        <f t="shared" si="0"/>
        <v>–</v>
      </c>
      <c r="AK3" s="62">
        <f>IF(SUM(B3:AE3)&gt;0,MAX(B3:AE3),"")</f>
        <v>104.14</v>
      </c>
      <c r="AL3" s="13">
        <f>IF(SUM(B3:AE3)&gt;0,AVERAGE(B3:AE3),"?")</f>
        <v>100.715</v>
      </c>
      <c r="AM3" s="13">
        <f>IF(COUNT(B3:AE3)&gt;1,STDEV(B3:AE3),"?")</f>
        <v>4.8436814511278463</v>
      </c>
    </row>
    <row r="4" spans="1:41" x14ac:dyDescent="0.2">
      <c r="A4" s="126" t="s">
        <v>89</v>
      </c>
      <c r="B4" s="107"/>
      <c r="C4" s="106">
        <v>14.97</v>
      </c>
      <c r="D4" s="107">
        <v>20.76</v>
      </c>
      <c r="E4" s="106"/>
      <c r="F4" s="106">
        <v>17.41</v>
      </c>
      <c r="G4" s="106">
        <v>14.57</v>
      </c>
      <c r="H4" s="106">
        <v>15.32</v>
      </c>
      <c r="I4" s="106">
        <v>13.16</v>
      </c>
      <c r="J4" s="106">
        <v>13.13</v>
      </c>
      <c r="K4" s="105">
        <v>15.15</v>
      </c>
      <c r="L4" s="105">
        <v>16.600000000000001</v>
      </c>
      <c r="M4" s="105">
        <v>14.58</v>
      </c>
      <c r="N4" s="105"/>
      <c r="O4" s="105"/>
      <c r="P4" s="105"/>
      <c r="Q4" s="105"/>
      <c r="R4" s="105"/>
      <c r="S4" s="105"/>
      <c r="T4" s="105"/>
      <c r="U4" s="105"/>
      <c r="V4" s="105"/>
      <c r="W4" s="105"/>
      <c r="X4" s="105"/>
      <c r="Y4" s="105"/>
      <c r="Z4" s="105"/>
      <c r="AA4" s="105"/>
      <c r="AB4" s="105"/>
      <c r="AC4" s="105"/>
      <c r="AD4" s="105"/>
      <c r="AE4" s="125"/>
      <c r="AG4" s="18" t="str">
        <f>A4</f>
        <v>Process height</v>
      </c>
      <c r="AH4" s="15">
        <f>COUNTA(B4:AE6)</f>
        <v>30</v>
      </c>
      <c r="AI4" s="61">
        <f>IF(SUM(B4:AE6)&gt;0,MIN(B4:AE6),"")</f>
        <v>11.12</v>
      </c>
      <c r="AJ4" s="13" t="str">
        <f t="shared" si="0"/>
        <v>–</v>
      </c>
      <c r="AK4" s="62">
        <f>IF(SUM(B4:AE6)&gt;0,MAX(B4:AE6),"")</f>
        <v>21.55</v>
      </c>
      <c r="AL4" s="13">
        <f>IF(SUM(B4:AE6)&gt;0,AVERAGE(B4:AE6),"?")</f>
        <v>15.028</v>
      </c>
      <c r="AM4" s="13">
        <f>IF(COUNT(B4:AE6)&gt;1,STDEV(B4:AE6),"?")</f>
        <v>2.4250636678453263</v>
      </c>
    </row>
    <row r="5" spans="1:41" x14ac:dyDescent="0.2">
      <c r="A5" s="103"/>
      <c r="B5" s="102"/>
      <c r="C5" s="101">
        <v>13.59</v>
      </c>
      <c r="D5" s="102">
        <v>21.55</v>
      </c>
      <c r="E5" s="101"/>
      <c r="F5" s="101">
        <v>17.079999999999998</v>
      </c>
      <c r="G5" s="101">
        <v>13.43</v>
      </c>
      <c r="H5" s="101">
        <v>15.84</v>
      </c>
      <c r="I5" s="101">
        <v>12.51</v>
      </c>
      <c r="J5" s="101">
        <v>12.55</v>
      </c>
      <c r="K5" s="100">
        <v>14.36</v>
      </c>
      <c r="L5" s="100">
        <v>12.19</v>
      </c>
      <c r="M5" s="100">
        <v>14.16</v>
      </c>
      <c r="N5" s="100"/>
      <c r="O5" s="100"/>
      <c r="P5" s="100"/>
      <c r="Q5" s="100"/>
      <c r="R5" s="100"/>
      <c r="S5" s="100"/>
      <c r="T5" s="100"/>
      <c r="U5" s="100"/>
      <c r="V5" s="100"/>
      <c r="W5" s="100"/>
      <c r="X5" s="100"/>
      <c r="Y5" s="100"/>
      <c r="Z5" s="100"/>
      <c r="AA5" s="100"/>
      <c r="AB5" s="100"/>
      <c r="AC5" s="100"/>
      <c r="AD5" s="100"/>
      <c r="AE5" s="128"/>
      <c r="AG5" s="18" t="str">
        <f>A7</f>
        <v>Process base width</v>
      </c>
      <c r="AH5" s="15">
        <f>COUNTA(B7:AE9)</f>
        <v>30</v>
      </c>
      <c r="AI5" s="61">
        <f>IF(SUM(B7:AE9)&gt;0,MIN(B7:AE9),"")</f>
        <v>7.63</v>
      </c>
      <c r="AJ5" s="13" t="str">
        <f t="shared" si="0"/>
        <v>–</v>
      </c>
      <c r="AK5" s="62">
        <f>IF(SUM(B7:AE9)&gt;0,MAX(B7:AE9),"")</f>
        <v>14.17</v>
      </c>
      <c r="AL5" s="13">
        <f>IF(SUM(B7:AE9)&gt;0,AVERAGE(B7:AE9),"?")</f>
        <v>10.315999999999999</v>
      </c>
      <c r="AM5" s="13">
        <f>IF(COUNT(B7:AE9)&gt;1,STDEV(B7:AE9),"?")</f>
        <v>1.6135067827347573</v>
      </c>
      <c r="AO5" s="85"/>
    </row>
    <row r="6" spans="1:41" ht="13.5" thickBot="1" x14ac:dyDescent="0.25">
      <c r="A6" s="98"/>
      <c r="B6" s="97"/>
      <c r="C6" s="96">
        <v>14.45</v>
      </c>
      <c r="D6" s="97">
        <v>19.13</v>
      </c>
      <c r="E6" s="96"/>
      <c r="F6" s="96">
        <v>16.68</v>
      </c>
      <c r="G6" s="96">
        <v>14.11</v>
      </c>
      <c r="H6" s="96">
        <v>16.13</v>
      </c>
      <c r="I6" s="96">
        <v>12.39</v>
      </c>
      <c r="J6" s="96">
        <v>11.12</v>
      </c>
      <c r="K6" s="95">
        <v>14.01</v>
      </c>
      <c r="L6" s="95">
        <v>16.170000000000002</v>
      </c>
      <c r="M6" s="95">
        <v>13.74</v>
      </c>
      <c r="N6" s="95"/>
      <c r="O6" s="95"/>
      <c r="P6" s="95"/>
      <c r="Q6" s="95"/>
      <c r="R6" s="95"/>
      <c r="S6" s="95"/>
      <c r="T6" s="95"/>
      <c r="U6" s="95"/>
      <c r="V6" s="95"/>
      <c r="W6" s="95"/>
      <c r="X6" s="95"/>
      <c r="Y6" s="95"/>
      <c r="Z6" s="95"/>
      <c r="AA6" s="95"/>
      <c r="AB6" s="95"/>
      <c r="AC6" s="95"/>
      <c r="AD6" s="95"/>
      <c r="AE6" s="127"/>
      <c r="AG6" s="18" t="str">
        <f>A10</f>
        <v>Process base/height ratio</v>
      </c>
      <c r="AH6" s="15">
        <f>COUNT(B10:AE12)</f>
        <v>30</v>
      </c>
      <c r="AI6" s="22">
        <f>IF(SUM(B10:AE12)&gt;0,MIN(B10:AE12),"")</f>
        <v>0.4935064935064935</v>
      </c>
      <c r="AJ6" s="13" t="str">
        <f t="shared" si="0"/>
        <v>–</v>
      </c>
      <c r="AK6" s="23">
        <f>IF(SUM(B10:AE12)&gt;0,MAX(B10:AE12),"")</f>
        <v>1.0319934372436423</v>
      </c>
      <c r="AL6" s="83">
        <f>IF(SUM(B10:AE12)&gt;0,AVERAGE(B10:AE12),"?")</f>
        <v>0.69516986024717642</v>
      </c>
      <c r="AM6" s="83">
        <f>IF(COUNT(B11:AE12)&gt;1,STDEV(B11:AE12),"?")</f>
        <v>0.12418228297795851</v>
      </c>
    </row>
    <row r="7" spans="1:41" x14ac:dyDescent="0.2">
      <c r="A7" s="126" t="s">
        <v>88</v>
      </c>
      <c r="B7" s="107"/>
      <c r="C7" s="106">
        <v>9.7899999999999991</v>
      </c>
      <c r="D7" s="107">
        <v>13.33</v>
      </c>
      <c r="E7" s="106"/>
      <c r="F7" s="106">
        <v>12.26</v>
      </c>
      <c r="G7" s="106">
        <v>7.63</v>
      </c>
      <c r="H7" s="106">
        <v>9.36</v>
      </c>
      <c r="I7" s="106">
        <v>9.31</v>
      </c>
      <c r="J7" s="106">
        <v>9.59</v>
      </c>
      <c r="K7" s="105">
        <v>9.68</v>
      </c>
      <c r="L7" s="105">
        <v>9.1</v>
      </c>
      <c r="M7" s="105">
        <v>10.78</v>
      </c>
      <c r="N7" s="105"/>
      <c r="O7" s="105"/>
      <c r="P7" s="105"/>
      <c r="Q7" s="105"/>
      <c r="R7" s="105"/>
      <c r="S7" s="105"/>
      <c r="T7" s="105"/>
      <c r="U7" s="105"/>
      <c r="V7" s="105"/>
      <c r="W7" s="105"/>
      <c r="X7" s="105"/>
      <c r="Y7" s="105"/>
      <c r="Z7" s="105"/>
      <c r="AA7" s="105"/>
      <c r="AB7" s="105"/>
      <c r="AC7" s="105"/>
      <c r="AD7" s="105"/>
      <c r="AE7" s="125"/>
      <c r="AG7" s="18" t="str">
        <f>A16</f>
        <v>Inter-process distance</v>
      </c>
      <c r="AH7" s="15">
        <f>COUNTA(B16:AE18)</f>
        <v>15</v>
      </c>
      <c r="AI7" s="61">
        <f>IF(SUM(B16:AE18)&gt;0,MIN(B16:AE18),"")</f>
        <v>2.2000000000000002</v>
      </c>
      <c r="AJ7" s="13" t="str">
        <f t="shared" si="0"/>
        <v>–</v>
      </c>
      <c r="AK7" s="62">
        <f>IF(SUM(B16:AE18)&gt;0,MAX(B16:AE18),"")</f>
        <v>6.63</v>
      </c>
      <c r="AL7" s="13">
        <f>IF(SUM(B16:AE18)&gt;0,AVERAGE(B16:AE18),"?")</f>
        <v>4.3679999999999994</v>
      </c>
      <c r="AM7" s="13">
        <f>IF(COUNT(B16:AE18)&gt;1,STDEV(B16:AE18),"?")</f>
        <v>1.3134806540529751</v>
      </c>
    </row>
    <row r="8" spans="1:41" ht="13.5" thickBot="1" x14ac:dyDescent="0.25">
      <c r="A8" s="103"/>
      <c r="B8" s="102"/>
      <c r="C8" s="101">
        <v>9.84</v>
      </c>
      <c r="D8" s="102">
        <v>13.25</v>
      </c>
      <c r="E8" s="101"/>
      <c r="F8" s="101">
        <v>11.6</v>
      </c>
      <c r="G8" s="101">
        <v>9.08</v>
      </c>
      <c r="H8" s="101">
        <v>9.82</v>
      </c>
      <c r="I8" s="101">
        <v>10.34</v>
      </c>
      <c r="J8" s="101">
        <v>9.85</v>
      </c>
      <c r="K8" s="100">
        <v>10.46</v>
      </c>
      <c r="L8" s="100">
        <v>12.58</v>
      </c>
      <c r="M8" s="100">
        <v>10.85</v>
      </c>
      <c r="N8" s="100"/>
      <c r="O8" s="100"/>
      <c r="P8" s="100"/>
      <c r="Q8" s="100"/>
      <c r="R8" s="100"/>
      <c r="S8" s="100"/>
      <c r="T8" s="100"/>
      <c r="U8" s="100"/>
      <c r="V8" s="100"/>
      <c r="W8" s="100"/>
      <c r="X8" s="100"/>
      <c r="Y8" s="100"/>
      <c r="Z8" s="100"/>
      <c r="AA8" s="100"/>
      <c r="AB8" s="100"/>
      <c r="AC8" s="100"/>
      <c r="AD8" s="100"/>
      <c r="AE8" s="99"/>
      <c r="AF8" s="93"/>
      <c r="AG8" s="124" t="str">
        <f>A19</f>
        <v>Number of processes on the egg circumference</v>
      </c>
      <c r="AH8" s="123">
        <f>COUNTA(B19:AE19)</f>
        <v>10</v>
      </c>
      <c r="AI8" s="122">
        <f>IF(SUM(B19:AE19)&gt;0,MIN(B19:AE19),"")</f>
        <v>12</v>
      </c>
      <c r="AJ8" s="69" t="str">
        <f t="shared" si="0"/>
        <v>–</v>
      </c>
      <c r="AK8" s="121">
        <f>IF(SUM(B19:AE19)&gt;0,MAX(B19:AE19),"")</f>
        <v>14</v>
      </c>
      <c r="AL8" s="69">
        <f>IF(SUM(B19:AE19)&gt;0,AVERAGE(B19:AE19),"?")</f>
        <v>13</v>
      </c>
      <c r="AM8" s="69">
        <f>IF(COUNT(B19:AE19)&gt;1,STDEV(B19:AE19),"?")</f>
        <v>1.4142135623730951</v>
      </c>
    </row>
    <row r="9" spans="1:41" ht="13.5" thickBot="1" x14ac:dyDescent="0.25">
      <c r="A9" s="98"/>
      <c r="B9" s="97"/>
      <c r="C9" s="96">
        <v>8.27</v>
      </c>
      <c r="D9" s="96">
        <v>14.17</v>
      </c>
      <c r="E9" s="96"/>
      <c r="F9" s="96">
        <v>12.18</v>
      </c>
      <c r="G9" s="96">
        <v>8.5</v>
      </c>
      <c r="H9" s="96">
        <v>10.210000000000001</v>
      </c>
      <c r="I9" s="96">
        <v>9.9</v>
      </c>
      <c r="J9" s="96">
        <v>10.49</v>
      </c>
      <c r="K9" s="95">
        <v>10.02</v>
      </c>
      <c r="L9" s="95">
        <v>7.98</v>
      </c>
      <c r="M9" s="95">
        <v>9.26</v>
      </c>
      <c r="N9" s="95"/>
      <c r="O9" s="95"/>
      <c r="P9" s="95"/>
      <c r="Q9" s="95"/>
      <c r="R9" s="95"/>
      <c r="S9" s="95"/>
      <c r="T9" s="95"/>
      <c r="U9" s="95"/>
      <c r="V9" s="95"/>
      <c r="W9" s="95"/>
      <c r="X9" s="95"/>
      <c r="Y9" s="95"/>
      <c r="Z9" s="95"/>
      <c r="AA9" s="95"/>
      <c r="AB9" s="95"/>
      <c r="AC9" s="95"/>
      <c r="AD9" s="95"/>
      <c r="AE9" s="94"/>
      <c r="AF9" s="93"/>
    </row>
    <row r="10" spans="1:41" x14ac:dyDescent="0.2">
      <c r="A10" s="108" t="s">
        <v>87</v>
      </c>
      <c r="B10" s="120" t="str">
        <f t="shared" ref="B10:O10" si="1">IF(AND((B7&gt;0),(B4&gt;0)),(B7/B4),"")</f>
        <v/>
      </c>
      <c r="C10" s="119">
        <f t="shared" si="1"/>
        <v>0.65397461589846351</v>
      </c>
      <c r="D10" s="119">
        <f t="shared" si="1"/>
        <v>0.64210019267822727</v>
      </c>
      <c r="E10" s="119"/>
      <c r="F10" s="119">
        <f t="shared" si="1"/>
        <v>0.70419299253302703</v>
      </c>
      <c r="G10" s="119">
        <f t="shared" si="1"/>
        <v>0.52367879203843515</v>
      </c>
      <c r="H10" s="119">
        <f t="shared" si="1"/>
        <v>0.61096605744125321</v>
      </c>
      <c r="I10" s="119">
        <f t="shared" si="1"/>
        <v>0.70744680851063835</v>
      </c>
      <c r="J10" s="119">
        <f t="shared" si="1"/>
        <v>0.73038842345773036</v>
      </c>
      <c r="K10" s="119">
        <f t="shared" si="1"/>
        <v>0.63894389438943888</v>
      </c>
      <c r="L10" s="119">
        <f t="shared" si="1"/>
        <v>0.54819277108433728</v>
      </c>
      <c r="M10" s="119">
        <f t="shared" si="1"/>
        <v>0.73936899862825789</v>
      </c>
      <c r="N10" s="119" t="str">
        <f t="shared" si="1"/>
        <v/>
      </c>
      <c r="O10" s="119" t="str">
        <f t="shared" si="1"/>
        <v/>
      </c>
      <c r="P10" s="118"/>
      <c r="Q10" s="118"/>
      <c r="R10" s="118"/>
      <c r="S10" s="118"/>
      <c r="T10" s="118"/>
      <c r="U10" s="118"/>
      <c r="V10" s="118"/>
      <c r="W10" s="118"/>
      <c r="X10" s="118"/>
      <c r="Y10" s="118"/>
      <c r="Z10" s="118"/>
      <c r="AA10" s="118"/>
      <c r="AB10" s="118"/>
      <c r="AC10" s="118"/>
      <c r="AD10" s="118"/>
      <c r="AE10" s="117" t="str">
        <f>IF(AND((AE7&gt;0),(AE4&gt;0)),(AE7/AE4),"")</f>
        <v/>
      </c>
      <c r="AF10" s="93"/>
    </row>
    <row r="11" spans="1:41" x14ac:dyDescent="0.2">
      <c r="A11" s="103"/>
      <c r="B11" s="116" t="str">
        <f t="shared" ref="B11:O11" si="2">IF(AND((B8&gt;0),(B5&gt;0)),(B8/B5),"")</f>
        <v/>
      </c>
      <c r="C11" s="115">
        <f t="shared" si="2"/>
        <v>0.72406181015452542</v>
      </c>
      <c r="D11" s="115">
        <f t="shared" si="2"/>
        <v>0.61484918793503474</v>
      </c>
      <c r="E11" s="115"/>
      <c r="F11" s="115">
        <f t="shared" si="2"/>
        <v>0.67915690866510547</v>
      </c>
      <c r="G11" s="115">
        <f t="shared" si="2"/>
        <v>0.67609828741623235</v>
      </c>
      <c r="H11" s="115">
        <f t="shared" si="2"/>
        <v>0.61994949494949503</v>
      </c>
      <c r="I11" s="115">
        <f t="shared" si="2"/>
        <v>0.82653876898481216</v>
      </c>
      <c r="J11" s="115">
        <f t="shared" si="2"/>
        <v>0.78486055776892427</v>
      </c>
      <c r="K11" s="115">
        <f t="shared" si="2"/>
        <v>0.72841225626740957</v>
      </c>
      <c r="L11" s="115">
        <f t="shared" si="2"/>
        <v>1.0319934372436423</v>
      </c>
      <c r="M11" s="115">
        <f t="shared" si="2"/>
        <v>0.76624293785310726</v>
      </c>
      <c r="N11" s="115" t="str">
        <f t="shared" si="2"/>
        <v/>
      </c>
      <c r="O11" s="115" t="str">
        <f t="shared" si="2"/>
        <v/>
      </c>
      <c r="P11" s="114"/>
      <c r="Q11" s="114"/>
      <c r="R11" s="114"/>
      <c r="S11" s="114"/>
      <c r="T11" s="114"/>
      <c r="U11" s="114"/>
      <c r="V11" s="114"/>
      <c r="W11" s="114"/>
      <c r="X11" s="114"/>
      <c r="Y11" s="114"/>
      <c r="Z11" s="114"/>
      <c r="AA11" s="114"/>
      <c r="AB11" s="114"/>
      <c r="AC11" s="114"/>
      <c r="AD11" s="114"/>
      <c r="AE11" s="113" t="str">
        <f>IF(AND((AE8&gt;0),(AE5&gt;0)),(AE8/AE5),"")</f>
        <v/>
      </c>
      <c r="AF11" s="93"/>
    </row>
    <row r="12" spans="1:41" ht="13.5" thickBot="1" x14ac:dyDescent="0.25">
      <c r="A12" s="98"/>
      <c r="B12" s="112" t="str">
        <f t="shared" ref="B12:O12" si="3">IF(AND((B9&gt;0),(B6&gt;0)),(B9/B6),"")</f>
        <v/>
      </c>
      <c r="C12" s="111">
        <f t="shared" si="3"/>
        <v>0.57231833910034602</v>
      </c>
      <c r="D12" s="111">
        <f t="shared" si="3"/>
        <v>0.74072138003136434</v>
      </c>
      <c r="E12" s="111"/>
      <c r="F12" s="111">
        <f t="shared" si="3"/>
        <v>0.73021582733812951</v>
      </c>
      <c r="G12" s="111">
        <f t="shared" si="3"/>
        <v>0.60240963855421692</v>
      </c>
      <c r="H12" s="111">
        <f t="shared" si="3"/>
        <v>0.63298202107873536</v>
      </c>
      <c r="I12" s="111">
        <f t="shared" si="3"/>
        <v>0.7990314769975787</v>
      </c>
      <c r="J12" s="111">
        <f t="shared" si="3"/>
        <v>0.94334532374100732</v>
      </c>
      <c r="K12" s="111">
        <f t="shared" si="3"/>
        <v>0.71520342612419696</v>
      </c>
      <c r="L12" s="111">
        <f t="shared" si="3"/>
        <v>0.4935064935064935</v>
      </c>
      <c r="M12" s="111">
        <f t="shared" si="3"/>
        <v>0.67394468704512367</v>
      </c>
      <c r="N12" s="111" t="str">
        <f t="shared" si="3"/>
        <v/>
      </c>
      <c r="O12" s="111" t="str">
        <f t="shared" si="3"/>
        <v/>
      </c>
      <c r="P12" s="110"/>
      <c r="Q12" s="110"/>
      <c r="R12" s="110"/>
      <c r="S12" s="110"/>
      <c r="T12" s="110"/>
      <c r="U12" s="110"/>
      <c r="V12" s="110"/>
      <c r="W12" s="110"/>
      <c r="X12" s="110"/>
      <c r="Y12" s="110"/>
      <c r="Z12" s="110"/>
      <c r="AA12" s="110"/>
      <c r="AB12" s="110"/>
      <c r="AC12" s="110"/>
      <c r="AD12" s="110"/>
      <c r="AE12" s="109" t="str">
        <f>IF(AND((AE9&gt;0),(AE6&gt;0)),(AE9/AE6),"")</f>
        <v/>
      </c>
      <c r="AF12" s="93"/>
    </row>
    <row r="13" spans="1:41" x14ac:dyDescent="0.2">
      <c r="A13" s="108" t="s">
        <v>86</v>
      </c>
      <c r="B13" s="107"/>
      <c r="C13" s="106"/>
      <c r="D13" s="106"/>
      <c r="E13" s="106"/>
      <c r="F13" s="106"/>
      <c r="G13" s="106"/>
      <c r="H13" s="106"/>
      <c r="I13" s="106"/>
      <c r="J13" s="106"/>
      <c r="K13" s="105"/>
      <c r="L13" s="105"/>
      <c r="M13" s="105"/>
      <c r="N13" s="105"/>
      <c r="O13" s="105"/>
      <c r="P13" s="105"/>
      <c r="Q13" s="105"/>
      <c r="R13" s="105"/>
      <c r="S13" s="105"/>
      <c r="T13" s="105"/>
      <c r="U13" s="105"/>
      <c r="V13" s="105"/>
      <c r="W13" s="105"/>
      <c r="X13" s="105"/>
      <c r="Y13" s="105"/>
      <c r="Z13" s="105"/>
      <c r="AA13" s="105"/>
      <c r="AB13" s="105"/>
      <c r="AC13" s="105"/>
      <c r="AD13" s="105"/>
      <c r="AE13" s="104"/>
      <c r="AF13" s="85"/>
      <c r="AG13" s="85"/>
      <c r="AH13" s="85"/>
      <c r="AI13" s="85"/>
      <c r="AJ13" s="85"/>
    </row>
    <row r="14" spans="1:41" x14ac:dyDescent="0.2">
      <c r="A14" s="103"/>
      <c r="B14" s="102"/>
      <c r="C14" s="101"/>
      <c r="D14" s="101"/>
      <c r="E14" s="101"/>
      <c r="F14" s="101"/>
      <c r="G14" s="101"/>
      <c r="H14" s="101"/>
      <c r="I14" s="101"/>
      <c r="J14" s="101"/>
      <c r="K14" s="100"/>
      <c r="L14" s="100"/>
      <c r="M14" s="100"/>
      <c r="N14" s="100"/>
      <c r="O14" s="100"/>
      <c r="P14" s="100"/>
      <c r="Q14" s="100"/>
      <c r="R14" s="100"/>
      <c r="S14" s="100"/>
      <c r="T14" s="100"/>
      <c r="U14" s="100"/>
      <c r="V14" s="100"/>
      <c r="W14" s="100"/>
      <c r="X14" s="100"/>
      <c r="Y14" s="100"/>
      <c r="Z14" s="100"/>
      <c r="AA14" s="100"/>
      <c r="AB14" s="100"/>
      <c r="AC14" s="100"/>
      <c r="AD14" s="100"/>
      <c r="AE14" s="99"/>
      <c r="AF14" s="85"/>
      <c r="AG14" s="85"/>
      <c r="AH14" s="85"/>
      <c r="AI14" s="85"/>
      <c r="AJ14" s="85"/>
    </row>
    <row r="15" spans="1:41" ht="13.5" thickBot="1" x14ac:dyDescent="0.25">
      <c r="A15" s="98"/>
      <c r="B15" s="97"/>
      <c r="C15" s="96"/>
      <c r="D15" s="96"/>
      <c r="E15" s="96"/>
      <c r="F15" s="96"/>
      <c r="G15" s="96"/>
      <c r="H15" s="96"/>
      <c r="I15" s="96"/>
      <c r="J15" s="96"/>
      <c r="K15" s="95"/>
      <c r="L15" s="95"/>
      <c r="M15" s="95"/>
      <c r="N15" s="95"/>
      <c r="O15" s="95"/>
      <c r="P15" s="95"/>
      <c r="Q15" s="95"/>
      <c r="R15" s="95"/>
      <c r="S15" s="95"/>
      <c r="T15" s="95"/>
      <c r="U15" s="95"/>
      <c r="V15" s="95"/>
      <c r="W15" s="95"/>
      <c r="X15" s="95"/>
      <c r="Y15" s="95"/>
      <c r="Z15" s="95"/>
      <c r="AA15" s="95"/>
      <c r="AB15" s="95"/>
      <c r="AC15" s="95"/>
      <c r="AD15" s="95"/>
      <c r="AE15" s="94"/>
      <c r="AF15" s="85"/>
      <c r="AG15" s="92"/>
      <c r="AH15" s="92"/>
      <c r="AI15" s="2"/>
      <c r="AJ15" s="2"/>
    </row>
    <row r="16" spans="1:41" x14ac:dyDescent="0.2">
      <c r="A16" s="108" t="s">
        <v>108</v>
      </c>
      <c r="B16" s="107"/>
      <c r="C16" s="106"/>
      <c r="D16" s="106">
        <v>5.81</v>
      </c>
      <c r="E16" s="106"/>
      <c r="F16" s="106">
        <v>6.44</v>
      </c>
      <c r="G16" s="106"/>
      <c r="H16" s="106"/>
      <c r="I16" s="106"/>
      <c r="J16" s="106">
        <v>2.95</v>
      </c>
      <c r="K16" s="105">
        <v>4.3099999999999996</v>
      </c>
      <c r="L16" s="105"/>
      <c r="M16" s="105">
        <v>4.43</v>
      </c>
      <c r="N16" s="105"/>
      <c r="O16" s="105"/>
      <c r="P16" s="105"/>
      <c r="Q16" s="105"/>
      <c r="R16" s="105"/>
      <c r="S16" s="105"/>
      <c r="T16" s="105"/>
      <c r="U16" s="105"/>
      <c r="V16" s="105"/>
      <c r="W16" s="105"/>
      <c r="X16" s="105"/>
      <c r="Y16" s="105"/>
      <c r="Z16" s="105"/>
      <c r="AA16" s="105"/>
      <c r="AB16" s="105"/>
      <c r="AC16" s="105"/>
      <c r="AD16" s="105"/>
      <c r="AE16" s="104"/>
      <c r="AF16" s="93"/>
      <c r="AG16" s="92"/>
      <c r="AH16" s="92"/>
      <c r="AI16" s="2"/>
      <c r="AJ16" s="2"/>
    </row>
    <row r="17" spans="1:36" x14ac:dyDescent="0.2">
      <c r="A17" s="103"/>
      <c r="B17" s="102"/>
      <c r="C17" s="101"/>
      <c r="D17" s="101">
        <v>5.59</v>
      </c>
      <c r="E17" s="101"/>
      <c r="F17" s="101">
        <v>4.6100000000000003</v>
      </c>
      <c r="G17" s="101"/>
      <c r="H17" s="101"/>
      <c r="I17" s="101"/>
      <c r="J17" s="101">
        <v>3.58</v>
      </c>
      <c r="K17" s="100">
        <v>2.2000000000000002</v>
      </c>
      <c r="L17" s="100"/>
      <c r="M17" s="100">
        <v>3.18</v>
      </c>
      <c r="N17" s="100"/>
      <c r="O17" s="100"/>
      <c r="P17" s="100"/>
      <c r="Q17" s="100"/>
      <c r="R17" s="100"/>
      <c r="S17" s="100"/>
      <c r="T17" s="100"/>
      <c r="U17" s="100"/>
      <c r="V17" s="100"/>
      <c r="W17" s="100"/>
      <c r="X17" s="100"/>
      <c r="Y17" s="100"/>
      <c r="Z17" s="100"/>
      <c r="AA17" s="100"/>
      <c r="AB17" s="100"/>
      <c r="AC17" s="100"/>
      <c r="AD17" s="100"/>
      <c r="AE17" s="99"/>
      <c r="AF17" s="93"/>
      <c r="AG17" s="92"/>
      <c r="AH17" s="92"/>
      <c r="AI17" s="2"/>
      <c r="AJ17" s="2"/>
    </row>
    <row r="18" spans="1:36" ht="13.5" thickBot="1" x14ac:dyDescent="0.25">
      <c r="A18" s="98"/>
      <c r="B18" s="97"/>
      <c r="C18" s="96"/>
      <c r="D18" s="96">
        <v>6.63</v>
      </c>
      <c r="E18" s="96"/>
      <c r="F18" s="96">
        <v>4.8099999999999996</v>
      </c>
      <c r="G18" s="96"/>
      <c r="H18" s="96"/>
      <c r="I18" s="96"/>
      <c r="J18" s="96">
        <v>4.22</v>
      </c>
      <c r="K18" s="95">
        <v>3.69</v>
      </c>
      <c r="L18" s="95"/>
      <c r="M18" s="95">
        <v>3.07</v>
      </c>
      <c r="N18" s="95"/>
      <c r="O18" s="95"/>
      <c r="P18" s="95"/>
      <c r="Q18" s="95"/>
      <c r="R18" s="95"/>
      <c r="S18" s="95"/>
      <c r="T18" s="95"/>
      <c r="U18" s="95"/>
      <c r="V18" s="95"/>
      <c r="W18" s="95"/>
      <c r="X18" s="95"/>
      <c r="Y18" s="95"/>
      <c r="Z18" s="95"/>
      <c r="AA18" s="95"/>
      <c r="AB18" s="95"/>
      <c r="AC18" s="95"/>
      <c r="AD18" s="95"/>
      <c r="AE18" s="94"/>
      <c r="AF18" s="93"/>
      <c r="AG18" s="85"/>
      <c r="AH18" s="85"/>
      <c r="AI18" s="85"/>
      <c r="AJ18" s="85"/>
    </row>
    <row r="19" spans="1:36" ht="13.5" thickBot="1" x14ac:dyDescent="0.25">
      <c r="A19" s="91" t="s">
        <v>85</v>
      </c>
      <c r="B19" s="90"/>
      <c r="C19" s="89" t="s">
        <v>134</v>
      </c>
      <c r="D19" s="89">
        <v>12</v>
      </c>
      <c r="E19" s="89"/>
      <c r="F19" s="89">
        <v>14</v>
      </c>
      <c r="G19" s="89" t="s">
        <v>134</v>
      </c>
      <c r="H19" s="89" t="s">
        <v>134</v>
      </c>
      <c r="I19" s="89" t="s">
        <v>134</v>
      </c>
      <c r="J19" s="89" t="s">
        <v>134</v>
      </c>
      <c r="K19" s="88" t="s">
        <v>134</v>
      </c>
      <c r="L19" s="88" t="s">
        <v>134</v>
      </c>
      <c r="M19" s="88" t="s">
        <v>134</v>
      </c>
      <c r="N19" s="88"/>
      <c r="O19" s="88"/>
      <c r="P19" s="88"/>
      <c r="Q19" s="88"/>
      <c r="R19" s="88"/>
      <c r="S19" s="88"/>
      <c r="T19" s="88"/>
      <c r="U19" s="88"/>
      <c r="V19" s="88"/>
      <c r="W19" s="88"/>
      <c r="X19" s="88"/>
      <c r="Y19" s="88"/>
      <c r="Z19" s="88"/>
      <c r="AA19" s="88"/>
      <c r="AB19" s="88"/>
      <c r="AC19" s="88"/>
      <c r="AD19" s="88"/>
      <c r="AE19" s="87"/>
      <c r="AF19" s="85"/>
    </row>
    <row r="20" spans="1:36" x14ac:dyDescent="0.2">
      <c r="A20" s="86"/>
    </row>
    <row r="30" spans="1:36" x14ac:dyDescent="0.2">
      <c r="A30" s="85"/>
    </row>
    <row r="31" spans="1:36" x14ac:dyDescent="0.2">
      <c r="A31" s="85"/>
    </row>
    <row r="33" spans="1:1" x14ac:dyDescent="0.2">
      <c r="A33" s="85"/>
    </row>
    <row r="34" spans="1:1" x14ac:dyDescent="0.2">
      <c r="A34" s="2"/>
    </row>
    <row r="35" spans="1:1" x14ac:dyDescent="0.2">
      <c r="A35" s="2"/>
    </row>
    <row r="36" spans="1:1" x14ac:dyDescent="0.2">
      <c r="A36" s="85"/>
    </row>
    <row r="37" spans="1:1" x14ac:dyDescent="0.2">
      <c r="A37" s="85"/>
    </row>
    <row r="38" spans="1:1" x14ac:dyDescent="0.2">
      <c r="A38" s="2"/>
    </row>
    <row r="39" spans="1:1" x14ac:dyDescent="0.2">
      <c r="A39" s="85"/>
    </row>
    <row r="40" spans="1:1" x14ac:dyDescent="0.2">
      <c r="A40" s="85"/>
    </row>
    <row r="41" spans="1:1" x14ac:dyDescent="0.2">
      <c r="A41" s="2"/>
    </row>
    <row r="42" spans="1:1" x14ac:dyDescent="0.2">
      <c r="A42" s="85"/>
    </row>
    <row r="43" spans="1:1" x14ac:dyDescent="0.2">
      <c r="A43" s="85"/>
    </row>
    <row r="44" spans="1:1" x14ac:dyDescent="0.2">
      <c r="A44" s="85"/>
    </row>
    <row r="45" spans="1:1" x14ac:dyDescent="0.2">
      <c r="A45" s="2"/>
    </row>
  </sheetData>
  <mergeCells count="1">
    <mergeCell ref="AI1:AK1"/>
  </mergeCells>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66FF33"/>
  </sheetPr>
  <dimension ref="A1:AQ31"/>
  <sheetViews>
    <sheetView zoomScaleNormal="100"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57" customWidth="1"/>
    <col min="2" max="2" width="16.85546875" style="80" customWidth="1"/>
    <col min="3" max="3" width="9.140625" style="58"/>
    <col min="4" max="43" width="17" style="59" customWidth="1"/>
    <col min="44" max="16384" width="9.140625" style="56"/>
  </cols>
  <sheetData>
    <row r="1" spans="1:43" s="51" customFormat="1" ht="25.5" x14ac:dyDescent="0.2">
      <c r="A1" s="49" t="s">
        <v>65</v>
      </c>
      <c r="B1" s="78" t="s">
        <v>66</v>
      </c>
      <c r="C1" s="50" t="s">
        <v>41</v>
      </c>
      <c r="D1" s="48" t="s">
        <v>10</v>
      </c>
      <c r="E1" s="48" t="s">
        <v>42</v>
      </c>
      <c r="F1" s="48" t="s">
        <v>44</v>
      </c>
      <c r="G1" s="48" t="s">
        <v>45</v>
      </c>
      <c r="H1" s="48" t="s">
        <v>46</v>
      </c>
      <c r="I1" s="48" t="s">
        <v>43</v>
      </c>
      <c r="J1" s="48" t="s">
        <v>47</v>
      </c>
      <c r="K1" s="48" t="s">
        <v>48</v>
      </c>
      <c r="L1" s="48" t="s">
        <v>49</v>
      </c>
      <c r="M1" s="48" t="s">
        <v>50</v>
      </c>
      <c r="N1" s="48" t="s">
        <v>51</v>
      </c>
      <c r="O1" s="48" t="s">
        <v>52</v>
      </c>
      <c r="P1" s="48" t="s">
        <v>53</v>
      </c>
      <c r="Q1" s="48" t="s">
        <v>54</v>
      </c>
      <c r="R1" s="48" t="s">
        <v>55</v>
      </c>
      <c r="S1" s="48" t="s">
        <v>56</v>
      </c>
      <c r="T1" s="48" t="s">
        <v>67</v>
      </c>
      <c r="U1" s="48" t="s">
        <v>68</v>
      </c>
      <c r="V1" s="48" t="s">
        <v>69</v>
      </c>
      <c r="W1" s="48" t="s">
        <v>70</v>
      </c>
      <c r="X1" s="48" t="s">
        <v>71</v>
      </c>
      <c r="Y1" s="48" t="s">
        <v>72</v>
      </c>
      <c r="Z1" s="48" t="s">
        <v>73</v>
      </c>
      <c r="AA1" s="48" t="s">
        <v>74</v>
      </c>
      <c r="AB1" s="48" t="s">
        <v>75</v>
      </c>
      <c r="AC1" s="48" t="s">
        <v>76</v>
      </c>
      <c r="AD1" s="48" t="s">
        <v>77</v>
      </c>
      <c r="AE1" s="48" t="s">
        <v>78</v>
      </c>
      <c r="AF1" s="48" t="s">
        <v>79</v>
      </c>
      <c r="AG1" s="48" t="s">
        <v>80</v>
      </c>
      <c r="AH1" s="48" t="s">
        <v>81</v>
      </c>
      <c r="AI1" s="48" t="s">
        <v>82</v>
      </c>
      <c r="AJ1" s="48" t="s">
        <v>83</v>
      </c>
      <c r="AK1" s="48" t="s">
        <v>84</v>
      </c>
      <c r="AL1" s="48" t="s">
        <v>57</v>
      </c>
      <c r="AM1" s="48" t="s">
        <v>58</v>
      </c>
      <c r="AN1" s="48" t="s">
        <v>59</v>
      </c>
      <c r="AO1" s="48" t="s">
        <v>60</v>
      </c>
      <c r="AP1" s="48" t="s">
        <v>61</v>
      </c>
      <c r="AQ1" s="48" t="s">
        <v>62</v>
      </c>
    </row>
    <row r="2" spans="1:43" ht="13.9" customHeight="1" x14ac:dyDescent="0.2">
      <c r="A2" s="164" t="str">
        <f>'general info'!D2</f>
        <v>Mesobiotus efa</v>
      </c>
      <c r="B2" s="165" t="str">
        <f>'general info'!D3</f>
        <v>Russia</v>
      </c>
      <c r="C2" s="52" t="str">
        <f>animals!B1</f>
        <v>275(72) (HOL)</v>
      </c>
      <c r="D2" s="53">
        <f>IF(animals!B3&gt;0,animals!B3,"")</f>
        <v>430.17</v>
      </c>
      <c r="E2" s="54">
        <f>IF(animals!B5&gt;0,animals!B5,"")</f>
        <v>45.78</v>
      </c>
      <c r="F2" s="54" t="e">
        <f>IF(animals!#REF!&gt;0,animals!#REF!,"")</f>
        <v>#REF!</v>
      </c>
      <c r="G2" s="152" t="e">
        <f>IF(animals!#REF!&gt;0,animals!#REF!,"")</f>
        <v>#REF!</v>
      </c>
      <c r="H2" s="152" t="e">
        <f>IF(animals!#REF!&gt;0,animals!#REF!,"")</f>
        <v>#REF!</v>
      </c>
      <c r="I2" s="152">
        <f>IF(animals!B6&gt;0,animals!B6,"")</f>
        <v>35.340000000000003</v>
      </c>
      <c r="J2" s="152">
        <f>IF(animals!B7&gt;0,animals!B7,"")</f>
        <v>6.72</v>
      </c>
      <c r="K2" s="152">
        <f>IF(animals!B8&gt;0,animals!B8,"")</f>
        <v>4.9800000000000004</v>
      </c>
      <c r="L2" s="175">
        <f>IF(animals!B9&gt;0,animals!B9,"")</f>
        <v>27.24</v>
      </c>
      <c r="M2" s="60">
        <f>IF(animals!B11&gt;0,animals!B11,"")</f>
        <v>5.92</v>
      </c>
      <c r="N2" s="152">
        <f>IF(animals!B12&gt;0,animals!B12,"")</f>
        <v>4.71</v>
      </c>
      <c r="O2" s="152">
        <f>IF(animals!B13&gt;0,animals!B13,"")</f>
        <v>6.45</v>
      </c>
      <c r="P2" s="152">
        <f>IF(animals!B14&gt;0,animals!B14,"")</f>
        <v>4.8099999999999996</v>
      </c>
      <c r="Q2" s="152" t="e">
        <f>IF(animals!#REF!&gt;0,animals!#REF!,"")</f>
        <v>#REF!</v>
      </c>
      <c r="R2" s="152">
        <f>IF(animals!B15&gt;0,animals!B15,"")</f>
        <v>18.32</v>
      </c>
      <c r="S2" s="152">
        <f>IF(animals!B16&gt;0,animals!B16,"")</f>
        <v>24.04</v>
      </c>
      <c r="T2" s="54" t="e">
        <f>IF(animals!#REF!&gt;0,animals!#REF!,"")</f>
        <v>#REF!</v>
      </c>
      <c r="U2" s="54" t="str">
        <f>IF(animals!B18&gt;0,animals!B18,"")</f>
        <v/>
      </c>
      <c r="V2" s="152" t="str">
        <f>IF(animals!B19&gt;0,animals!B19,"")</f>
        <v/>
      </c>
      <c r="W2" s="152" t="e">
        <f>IF(animals!#REF!&gt;0,animals!#REF!,"")</f>
        <v>#REF!</v>
      </c>
      <c r="X2" s="152">
        <f>IF(animals!B20&gt;0,animals!B20,"")</f>
        <v>9.1</v>
      </c>
      <c r="Y2" s="152">
        <f>IF(animals!B21&gt;0,animals!B21,"")</f>
        <v>8.06</v>
      </c>
      <c r="Z2" s="54" t="e">
        <f>IF(animals!#REF!&gt;0,animals!#REF!,"")</f>
        <v>#REF!</v>
      </c>
      <c r="AA2" s="54">
        <f>IF(animals!B23&gt;0,animals!B23,"")</f>
        <v>9.67</v>
      </c>
      <c r="AB2" s="54">
        <f>IF(animals!B24&gt;0,animals!B24,"")</f>
        <v>8.89</v>
      </c>
      <c r="AC2" s="54" t="e">
        <f>IF(animals!#REF!&gt;0,animals!#REF!,"")</f>
        <v>#REF!</v>
      </c>
      <c r="AD2" s="152">
        <f>IF(animals!B25&gt;0,animals!B25,"")</f>
        <v>9.0500000000000007</v>
      </c>
      <c r="AE2" s="152">
        <f>IF(animals!B26&gt;0,animals!B26,"")</f>
        <v>6.7</v>
      </c>
      <c r="AF2" s="54" t="e">
        <f>IF(animals!#REF!&gt;0,animals!#REF!,"")</f>
        <v>#REF!</v>
      </c>
      <c r="AG2" s="54">
        <f>IF(animals!B28&gt;0,animals!B28,"")</f>
        <v>9.66</v>
      </c>
      <c r="AH2" s="54">
        <f>IF(animals!B29&gt;0,animals!B29,"")</f>
        <v>7.78</v>
      </c>
      <c r="AI2" s="54" t="e">
        <f>IF(animals!#REF!&gt;0,animals!#REF!,"")</f>
        <v>#REF!</v>
      </c>
      <c r="AJ2" s="54">
        <f>IF(animals!B30&gt;0,animals!B30,"")</f>
        <v>9.07</v>
      </c>
      <c r="AK2" s="54">
        <f>IF(animals!B31&gt;0,animals!B31,"")</f>
        <v>6.94</v>
      </c>
      <c r="AL2" s="54" t="e">
        <f>IF(animals!#REF!&gt;0,animals!#REF!,"")</f>
        <v>#REF!</v>
      </c>
      <c r="AM2" s="54">
        <f>IF(animals!B33&gt;0,animals!B33,"")</f>
        <v>9.8800000000000008</v>
      </c>
      <c r="AN2" s="54">
        <f>IF(animals!B34&gt;0,animals!B34,"")</f>
        <v>7.47</v>
      </c>
      <c r="AO2" s="54" t="e">
        <f>IF(animals!#REF!&gt;0,animals!#REF!,"")</f>
        <v>#REF!</v>
      </c>
      <c r="AP2" s="54" t="str">
        <f>IF(animals!B35&gt;0,animals!B35,"")</f>
        <v/>
      </c>
      <c r="AQ2" s="54" t="str">
        <f>IF(animals!B36&gt;0,animals!B36,"")</f>
        <v/>
      </c>
    </row>
    <row r="3" spans="1:43" x14ac:dyDescent="0.2">
      <c r="A3" s="49" t="str">
        <f>A$2</f>
        <v>Mesobiotus efa</v>
      </c>
      <c r="B3" s="79" t="str">
        <f t="shared" ref="A3:B19" si="0">B$2</f>
        <v>Russia</v>
      </c>
      <c r="C3" s="52" t="str">
        <f>animals!D1</f>
        <v>275(65)</v>
      </c>
      <c r="D3" s="53">
        <f>IF(animals!D3&gt;0,animals!D3,"")</f>
        <v>298.79000000000002</v>
      </c>
      <c r="E3" s="54">
        <f>IF(animals!D5&gt;0,animals!D5,"")</f>
        <v>35.94</v>
      </c>
      <c r="F3" s="54" t="e">
        <f>IF(animals!#REF!&gt;0,animals!#REF!,"")</f>
        <v>#REF!</v>
      </c>
      <c r="G3" s="152" t="e">
        <f>IF(animals!#REF!&gt;0,animals!#REF!,"")</f>
        <v>#REF!</v>
      </c>
      <c r="H3" s="152" t="e">
        <f>IF(animals!#REF!&gt;0,animals!#REF!,"")</f>
        <v>#REF!</v>
      </c>
      <c r="I3" s="152">
        <f>IF(animals!D6&gt;0,animals!D6,"")</f>
        <v>27.6</v>
      </c>
      <c r="J3" s="152">
        <f>IF(animals!D7&gt;0,animals!D7,"")</f>
        <v>4.9800000000000004</v>
      </c>
      <c r="K3" s="152">
        <f>IF(animals!D8&gt;0,animals!D8,"")</f>
        <v>3.72</v>
      </c>
      <c r="L3" s="175">
        <f>IF(animals!D9&gt;0,animals!D9,"")</f>
        <v>22.08</v>
      </c>
      <c r="M3" s="60">
        <f>IF(animals!D11&gt;0,animals!D11,"")</f>
        <v>4.6100000000000003</v>
      </c>
      <c r="N3" s="152">
        <f>IF(animals!D12&gt;0,animals!D12,"")</f>
        <v>3.26</v>
      </c>
      <c r="O3" s="152">
        <f>IF(animals!D13&gt;0,animals!D13,"")</f>
        <v>4.2699999999999996</v>
      </c>
      <c r="P3" s="152">
        <f>IF(animals!D14&gt;0,animals!D14,"")</f>
        <v>3.07</v>
      </c>
      <c r="Q3" s="152" t="e">
        <f>IF(animals!#REF!&gt;0,animals!#REF!,"")</f>
        <v>#REF!</v>
      </c>
      <c r="R3" s="152">
        <f>IF(animals!D15&gt;0,animals!D15,"")</f>
        <v>13.97</v>
      </c>
      <c r="S3" s="152">
        <f>IF(animals!D16&gt;0,animals!D16,"")</f>
        <v>17.55</v>
      </c>
      <c r="T3" s="54" t="e">
        <f>IF(animals!#REF!&gt;0,animals!#REF!,"")</f>
        <v>#REF!</v>
      </c>
      <c r="U3" s="54" t="str">
        <f>IF(animals!D18&gt;0,animals!D18,"")</f>
        <v/>
      </c>
      <c r="V3" s="152" t="str">
        <f>IF(animals!D19&gt;0,animals!D19,"")</f>
        <v/>
      </c>
      <c r="W3" s="152" t="e">
        <f>IF(animals!#REF!&gt;0,animals!#REF!,"")</f>
        <v>#REF!</v>
      </c>
      <c r="X3" s="152">
        <f>IF(animals!D20&gt;0,animals!D20,"")</f>
        <v>6.61</v>
      </c>
      <c r="Y3" s="152">
        <f>IF(animals!D21&gt;0,animals!D21,"")</f>
        <v>5.46</v>
      </c>
      <c r="Z3" s="54" t="e">
        <f>IF(animals!#REF!&gt;0,animals!#REF!,"")</f>
        <v>#REF!</v>
      </c>
      <c r="AA3" s="54" t="str">
        <f>IF(animals!D23&gt;0,animals!D23,"")</f>
        <v/>
      </c>
      <c r="AB3" s="54" t="str">
        <f>IF(animals!D24&gt;0,animals!D24,"")</f>
        <v/>
      </c>
      <c r="AC3" s="54" t="e">
        <f>IF(animals!#REF!&gt;0,animals!#REF!,"")</f>
        <v>#REF!</v>
      </c>
      <c r="AD3" s="152">
        <f>IF(animals!D25&gt;0,animals!D25,"")</f>
        <v>7.01</v>
      </c>
      <c r="AE3" s="152">
        <f>IF(animals!D26&gt;0,animals!D26,"")</f>
        <v>5.78</v>
      </c>
      <c r="AF3" s="54" t="e">
        <f>IF(animals!#REF!&gt;0,animals!#REF!,"")</f>
        <v>#REF!</v>
      </c>
      <c r="AG3" s="54">
        <f>IF(animals!D28&gt;0,animals!D28,"")</f>
        <v>7.64</v>
      </c>
      <c r="AH3" s="54">
        <f>IF(animals!D29&gt;0,animals!D29,"")</f>
        <v>6.2</v>
      </c>
      <c r="AI3" s="54" t="e">
        <f>IF(animals!#REF!&gt;0,animals!#REF!,"")</f>
        <v>#REF!</v>
      </c>
      <c r="AJ3" s="54">
        <f>IF(animals!D30&gt;0,animals!D30,"")</f>
        <v>6.93</v>
      </c>
      <c r="AK3" s="54">
        <f>IF(animals!D31&gt;0,animals!D31,"")</f>
        <v>5.87</v>
      </c>
      <c r="AL3" s="54" t="e">
        <f>IF(animals!#REF!&gt;0,animals!#REF!,"")</f>
        <v>#REF!</v>
      </c>
      <c r="AM3" s="54">
        <f>IF(animals!D33&gt;0,animals!D33,"")</f>
        <v>8.56</v>
      </c>
      <c r="AN3" s="54">
        <f>IF(animals!D34&gt;0,animals!D34,"")</f>
        <v>6.91</v>
      </c>
      <c r="AO3" s="54" t="e">
        <f>IF(animals!#REF!&gt;0,animals!#REF!,"")</f>
        <v>#REF!</v>
      </c>
      <c r="AP3" s="54">
        <f>IF(animals!D35&gt;0,animals!D35,"")</f>
        <v>8.94</v>
      </c>
      <c r="AQ3" s="54">
        <f>IF(animals!D36&gt;0,animals!D36,"")</f>
        <v>6.74</v>
      </c>
    </row>
    <row r="4" spans="1:43" x14ac:dyDescent="0.2">
      <c r="A4" s="49" t="str">
        <f t="shared" si="0"/>
        <v>Mesobiotus efa</v>
      </c>
      <c r="B4" s="79" t="str">
        <f t="shared" si="0"/>
        <v>Russia</v>
      </c>
      <c r="C4" s="52" t="str">
        <f>animals!F1</f>
        <v>275(74)</v>
      </c>
      <c r="D4" s="53">
        <f>IF(animals!F3&gt;0,animals!F3,"")</f>
        <v>319.25</v>
      </c>
      <c r="E4" s="54">
        <f>IF(animals!F5&gt;0,animals!F5,"")</f>
        <v>42.04</v>
      </c>
      <c r="F4" s="54" t="e">
        <f>IF(animals!#REF!&gt;0,animals!#REF!,"")</f>
        <v>#REF!</v>
      </c>
      <c r="G4" s="152" t="e">
        <f>IF(animals!#REF!&gt;0,animals!#REF!,"")</f>
        <v>#REF!</v>
      </c>
      <c r="H4" s="152" t="e">
        <f>IF(animals!#REF!&gt;0,animals!#REF!,"")</f>
        <v>#REF!</v>
      </c>
      <c r="I4" s="152">
        <f>IF(animals!F6&gt;0,animals!F6,"")</f>
        <v>32.75</v>
      </c>
      <c r="J4" s="152">
        <f>IF(animals!F7&gt;0,animals!F7,"")</f>
        <v>6</v>
      </c>
      <c r="K4" s="152">
        <f>IF(animals!F8&gt;0,animals!F8,"")</f>
        <v>4.26</v>
      </c>
      <c r="L4" s="175" t="str">
        <f>IF(animals!F9&gt;0,animals!F9,"")</f>
        <v/>
      </c>
      <c r="M4" s="60">
        <f>IF(animals!F11&gt;0,animals!F11,"")</f>
        <v>5.12</v>
      </c>
      <c r="N4" s="152">
        <f>IF(animals!F12&gt;0,animals!F12,"")</f>
        <v>4.2</v>
      </c>
      <c r="O4" s="152">
        <f>IF(animals!F13&gt;0,animals!F13,"")</f>
        <v>5.1100000000000003</v>
      </c>
      <c r="P4" s="152">
        <f>IF(animals!F14&gt;0,animals!F14,"")</f>
        <v>4.2300000000000004</v>
      </c>
      <c r="Q4" s="152" t="e">
        <f>IF(animals!#REF!&gt;0,animals!#REF!,"")</f>
        <v>#REF!</v>
      </c>
      <c r="R4" s="152">
        <f>IF(animals!F15&gt;0,animals!F15,"")</f>
        <v>15.73</v>
      </c>
      <c r="S4" s="152">
        <f>IF(animals!F16&gt;0,animals!F16,"")</f>
        <v>20.29</v>
      </c>
      <c r="T4" s="54" t="e">
        <f>IF(animals!#REF!&gt;0,animals!#REF!,"")</f>
        <v>#REF!</v>
      </c>
      <c r="U4" s="54">
        <f>IF(animals!F18&gt;0,animals!F18,"")</f>
        <v>7.39</v>
      </c>
      <c r="V4" s="152">
        <f>IF(animals!F19&gt;0,animals!F19,"")</f>
        <v>5.61</v>
      </c>
      <c r="W4" s="152" t="e">
        <f>IF(animals!#REF!&gt;0,animals!#REF!,"")</f>
        <v>#REF!</v>
      </c>
      <c r="X4" s="152">
        <f>IF(animals!F20&gt;0,animals!F20,"")</f>
        <v>8.15</v>
      </c>
      <c r="Y4" s="152">
        <f>IF(animals!F21&gt;0,animals!F21,"")</f>
        <v>6.18</v>
      </c>
      <c r="Z4" s="54" t="e">
        <f>IF(animals!#REF!&gt;0,animals!#REF!,"")</f>
        <v>#REF!</v>
      </c>
      <c r="AA4" s="54">
        <f>IF(animals!F23&gt;0,animals!F23,"")</f>
        <v>8.2799999999999994</v>
      </c>
      <c r="AB4" s="54">
        <f>IF(animals!F24&gt;0,animals!F24,"")</f>
        <v>7.05</v>
      </c>
      <c r="AC4" s="54" t="e">
        <f>IF(animals!#REF!&gt;0,animals!#REF!,"")</f>
        <v>#REF!</v>
      </c>
      <c r="AD4" s="152">
        <f>IF(animals!F25&gt;0,animals!F25,"")</f>
        <v>7.57</v>
      </c>
      <c r="AE4" s="152">
        <f>IF(animals!F26&gt;0,animals!F26,"")</f>
        <v>6.09</v>
      </c>
      <c r="AF4" s="54" t="e">
        <f>IF(animals!#REF!&gt;0,animals!#REF!,"")</f>
        <v>#REF!</v>
      </c>
      <c r="AG4" s="54" t="str">
        <f>IF(animals!F28&gt;0,animals!F28,"")</f>
        <v/>
      </c>
      <c r="AH4" s="54" t="str">
        <f>IF(animals!F29&gt;0,animals!F29,"")</f>
        <v/>
      </c>
      <c r="AI4" s="54" t="e">
        <f>IF(animals!#REF!&gt;0,animals!#REF!,"")</f>
        <v>#REF!</v>
      </c>
      <c r="AJ4" s="54">
        <f>IF(animals!F30&gt;0,animals!F30,"")</f>
        <v>7.39</v>
      </c>
      <c r="AK4" s="54">
        <f>IF(animals!F31&gt;0,animals!F31,"")</f>
        <v>6.58</v>
      </c>
      <c r="AL4" s="54" t="e">
        <f>IF(animals!#REF!&gt;0,animals!#REF!,"")</f>
        <v>#REF!</v>
      </c>
      <c r="AM4" s="54">
        <f>IF(animals!F33&gt;0,animals!F33,"")</f>
        <v>7.06</v>
      </c>
      <c r="AN4" s="54">
        <f>IF(animals!F34&gt;0,animals!F34,"")</f>
        <v>8.3800000000000008</v>
      </c>
      <c r="AO4" s="54" t="e">
        <f>IF(animals!#REF!&gt;0,animals!#REF!,"")</f>
        <v>#REF!</v>
      </c>
      <c r="AP4" s="54" t="str">
        <f>IF(animals!F35&gt;0,animals!F35,"")</f>
        <v/>
      </c>
      <c r="AQ4" s="54" t="str">
        <f>IF(animals!F36&gt;0,animals!F36,"")</f>
        <v/>
      </c>
    </row>
    <row r="5" spans="1:43" x14ac:dyDescent="0.2">
      <c r="A5" s="49" t="str">
        <f t="shared" si="0"/>
        <v>Mesobiotus efa</v>
      </c>
      <c r="B5" s="79" t="str">
        <f t="shared" si="0"/>
        <v>Russia</v>
      </c>
      <c r="C5" s="52" t="str">
        <f>animals!H1</f>
        <v>275(133)</v>
      </c>
      <c r="D5" s="53">
        <f>IF(animals!H3&gt;0,animals!H3,"")</f>
        <v>361.95</v>
      </c>
      <c r="E5" s="54">
        <f>IF(animals!H5&gt;0,animals!H5,"")</f>
        <v>39.96</v>
      </c>
      <c r="F5" s="54" t="e">
        <f>IF(animals!#REF!&gt;0,animals!#REF!,"")</f>
        <v>#REF!</v>
      </c>
      <c r="G5" s="152" t="e">
        <f>IF(animals!#REF!&gt;0,animals!#REF!,"")</f>
        <v>#REF!</v>
      </c>
      <c r="H5" s="152" t="e">
        <f>IF(animals!#REF!&gt;0,animals!#REF!,"")</f>
        <v>#REF!</v>
      </c>
      <c r="I5" s="152">
        <f>IF(animals!H6&gt;0,animals!H6,"")</f>
        <v>30.06</v>
      </c>
      <c r="J5" s="152">
        <f>IF(animals!H7&gt;0,animals!H7,"")</f>
        <v>5.82</v>
      </c>
      <c r="K5" s="152">
        <f>IF(animals!H8&gt;0,animals!H8,"")</f>
        <v>4.32</v>
      </c>
      <c r="L5" s="175">
        <f>IF(animals!H9&gt;0,animals!H9,"")</f>
        <v>24.48</v>
      </c>
      <c r="M5" s="60">
        <f>IF(animals!H11&gt;0,animals!H11,"")</f>
        <v>6.25</v>
      </c>
      <c r="N5" s="152">
        <f>IF(animals!H12&gt;0,animals!H12,"")</f>
        <v>5.05</v>
      </c>
      <c r="O5" s="152">
        <f>IF(animals!H13&gt;0,animals!H13,"")</f>
        <v>5.66</v>
      </c>
      <c r="P5" s="152">
        <f>IF(animals!H14&gt;0,animals!H14,"")</f>
        <v>3.99</v>
      </c>
      <c r="Q5" s="152" t="e">
        <f>IF(animals!#REF!&gt;0,animals!#REF!,"")</f>
        <v>#REF!</v>
      </c>
      <c r="R5" s="152">
        <f>IF(animals!H15&gt;0,animals!H15,"")</f>
        <v>18.100000000000001</v>
      </c>
      <c r="S5" s="152">
        <f>IF(animals!H16&gt;0,animals!H16,"")</f>
        <v>22.72</v>
      </c>
      <c r="T5" s="54" t="e">
        <f>IF(animals!#REF!&gt;0,animals!#REF!,"")</f>
        <v>#REF!</v>
      </c>
      <c r="U5" s="54">
        <f>IF(animals!H18&gt;0,animals!H18,"")</f>
        <v>8.58</v>
      </c>
      <c r="V5" s="152">
        <f>IF(animals!H19&gt;0,animals!H19,"")</f>
        <v>6.45</v>
      </c>
      <c r="W5" s="152" t="e">
        <f>IF(animals!#REF!&gt;0,animals!#REF!,"")</f>
        <v>#REF!</v>
      </c>
      <c r="X5" s="152">
        <f>IF(animals!H20&gt;0,animals!H20,"")</f>
        <v>7.97</v>
      </c>
      <c r="Y5" s="152">
        <f>IF(animals!H21&gt;0,animals!H21,"")</f>
        <v>6.38</v>
      </c>
      <c r="Z5" s="54" t="e">
        <f>IF(animals!#REF!&gt;0,animals!#REF!,"")</f>
        <v>#REF!</v>
      </c>
      <c r="AA5" s="54">
        <f>IF(animals!H23&gt;0,animals!H23,"")</f>
        <v>9</v>
      </c>
      <c r="AB5" s="54">
        <f>IF(animals!H24&gt;0,animals!H24,"")</f>
        <v>7.23</v>
      </c>
      <c r="AC5" s="54" t="e">
        <f>IF(animals!#REF!&gt;0,animals!#REF!,"")</f>
        <v>#REF!</v>
      </c>
      <c r="AD5" s="152" t="str">
        <f>IF(animals!H25&gt;0,animals!H25,"")</f>
        <v/>
      </c>
      <c r="AE5" s="152" t="str">
        <f>IF(animals!H26&gt;0,animals!H26,"")</f>
        <v/>
      </c>
      <c r="AF5" s="54" t="e">
        <f>IF(animals!#REF!&gt;0,animals!#REF!,"")</f>
        <v>#REF!</v>
      </c>
      <c r="AG5" s="54">
        <f>IF(animals!H28&gt;0,animals!H28,"")</f>
        <v>8.31</v>
      </c>
      <c r="AH5" s="54">
        <f>IF(animals!H29&gt;0,animals!H29,"")</f>
        <v>6.38</v>
      </c>
      <c r="AI5" s="54" t="e">
        <f>IF(animals!#REF!&gt;0,animals!#REF!,"")</f>
        <v>#REF!</v>
      </c>
      <c r="AJ5" s="54" t="str">
        <f>IF(animals!H30&gt;0,animals!H30,"")</f>
        <v/>
      </c>
      <c r="AK5" s="54" t="str">
        <f>IF(animals!H31&gt;0,animals!H31,"")</f>
        <v/>
      </c>
      <c r="AL5" s="54" t="e">
        <f>IF(animals!#REF!&gt;0,animals!#REF!,"")</f>
        <v>#REF!</v>
      </c>
      <c r="AM5" s="54">
        <f>IF(animals!H33&gt;0,animals!H33,"")</f>
        <v>10.47</v>
      </c>
      <c r="AN5" s="54">
        <f>IF(animals!H34&gt;0,animals!H34,"")</f>
        <v>7.65</v>
      </c>
      <c r="AO5" s="54" t="e">
        <f>IF(animals!#REF!&gt;0,animals!#REF!,"")</f>
        <v>#REF!</v>
      </c>
      <c r="AP5" s="54">
        <f>IF(animals!H35&gt;0,animals!H35,"")</f>
        <v>11.6</v>
      </c>
      <c r="AQ5" s="54">
        <f>IF(animals!H36&gt;0,animals!H36,"")</f>
        <v>7.46</v>
      </c>
    </row>
    <row r="6" spans="1:43" x14ac:dyDescent="0.2">
      <c r="A6" s="49" t="str">
        <f t="shared" si="0"/>
        <v>Mesobiotus efa</v>
      </c>
      <c r="B6" s="79" t="str">
        <f t="shared" si="0"/>
        <v>Russia</v>
      </c>
      <c r="C6" s="52" t="str">
        <f>animals!J1</f>
        <v>275(86-1)</v>
      </c>
      <c r="D6" s="53">
        <f>IF(animals!J3&gt;0,animals!J3,"")</f>
        <v>354.03</v>
      </c>
      <c r="E6" s="54">
        <f>IF(animals!J5&gt;0,animals!J5,"")</f>
        <v>44.34</v>
      </c>
      <c r="F6" s="54" t="e">
        <f>IF(animals!#REF!&gt;0,animals!#REF!,"")</f>
        <v>#REF!</v>
      </c>
      <c r="G6" s="152" t="e">
        <f>IF(animals!#REF!&gt;0,animals!#REF!,"")</f>
        <v>#REF!</v>
      </c>
      <c r="H6" s="152" t="e">
        <f>IF(animals!#REF!&gt;0,animals!#REF!,"")</f>
        <v>#REF!</v>
      </c>
      <c r="I6" s="152">
        <f>IF(animals!J6&gt;0,animals!J6,"")</f>
        <v>34.26</v>
      </c>
      <c r="J6" s="152">
        <f>IF(animals!J7&gt;0,animals!J7,"")</f>
        <v>6.24</v>
      </c>
      <c r="K6" s="152">
        <f>IF(animals!J8&gt;0,animals!J8,"")</f>
        <v>4.62</v>
      </c>
      <c r="L6" s="175">
        <f>IF(animals!J9&gt;0,animals!J9,"")</f>
        <v>26.1</v>
      </c>
      <c r="M6" s="60">
        <f>IF(animals!J11&gt;0,animals!J11,"")</f>
        <v>5.58</v>
      </c>
      <c r="N6" s="152">
        <f>IF(animals!J12&gt;0,animals!J12,"")</f>
        <v>4.34</v>
      </c>
      <c r="O6" s="152">
        <f>IF(animals!J13&gt;0,animals!J13,"")</f>
        <v>5.44</v>
      </c>
      <c r="P6" s="152">
        <f>IF(animals!J14&gt;0,animals!J14,"")</f>
        <v>4.91</v>
      </c>
      <c r="Q6" s="152" t="e">
        <f>IF(animals!#REF!&gt;0,animals!#REF!,"")</f>
        <v>#REF!</v>
      </c>
      <c r="R6" s="152">
        <f>IF(animals!J15&gt;0,animals!J15,"")</f>
        <v>16.57</v>
      </c>
      <c r="S6" s="152">
        <f>IF(animals!J16&gt;0,animals!J16,"")</f>
        <v>21.87</v>
      </c>
      <c r="T6" s="54" t="e">
        <f>IF(animals!#REF!&gt;0,animals!#REF!,"")</f>
        <v>#REF!</v>
      </c>
      <c r="U6" s="54" t="str">
        <f>IF(animals!J18&gt;0,animals!J18,"")</f>
        <v/>
      </c>
      <c r="V6" s="152" t="str">
        <f>IF(animals!J19&gt;0,animals!J19,"")</f>
        <v/>
      </c>
      <c r="W6" s="152" t="e">
        <f>IF(animals!#REF!&gt;0,animals!#REF!,"")</f>
        <v>#REF!</v>
      </c>
      <c r="X6" s="152">
        <f>IF(animals!J20&gt;0,animals!J20,"")</f>
        <v>7.98</v>
      </c>
      <c r="Y6" s="152">
        <f>IF(animals!J21&gt;0,animals!J21,"")</f>
        <v>6.42</v>
      </c>
      <c r="Z6" s="54" t="e">
        <f>IF(animals!#REF!&gt;0,animals!#REF!,"")</f>
        <v>#REF!</v>
      </c>
      <c r="AA6" s="54">
        <f>IF(animals!J23&gt;0,animals!J23,"")</f>
        <v>8.4499999999999993</v>
      </c>
      <c r="AB6" s="54">
        <f>IF(animals!J24&gt;0,animals!J24,"")</f>
        <v>6.73</v>
      </c>
      <c r="AC6" s="54" t="e">
        <f>IF(animals!#REF!&gt;0,animals!#REF!,"")</f>
        <v>#REF!</v>
      </c>
      <c r="AD6" s="152">
        <f>IF(animals!J25&gt;0,animals!J25,"")</f>
        <v>8.18</v>
      </c>
      <c r="AE6" s="152">
        <f>IF(animals!J26&gt;0,animals!J26,"")</f>
        <v>6.55</v>
      </c>
      <c r="AF6" s="54" t="e">
        <f>IF(animals!#REF!&gt;0,animals!#REF!,"")</f>
        <v>#REF!</v>
      </c>
      <c r="AG6" s="54">
        <f>IF(animals!J28&gt;0,animals!J28,"")</f>
        <v>8.64</v>
      </c>
      <c r="AH6" s="54">
        <f>IF(animals!J29&gt;0,animals!J29,"")</f>
        <v>6.59</v>
      </c>
      <c r="AI6" s="54" t="e">
        <f>IF(animals!#REF!&gt;0,animals!#REF!,"")</f>
        <v>#REF!</v>
      </c>
      <c r="AJ6" s="54">
        <f>IF(animals!J30&gt;0,animals!J30,"")</f>
        <v>7.6</v>
      </c>
      <c r="AK6" s="54">
        <f>IF(animals!J31&gt;0,animals!J31,"")</f>
        <v>6.53</v>
      </c>
      <c r="AL6" s="54" t="e">
        <f>IF(animals!#REF!&gt;0,animals!#REF!,"")</f>
        <v>#REF!</v>
      </c>
      <c r="AM6" s="54" t="str">
        <f>IF(animals!J33&gt;0,animals!J33,"")</f>
        <v/>
      </c>
      <c r="AN6" s="54" t="str">
        <f>IF(animals!J34&gt;0,animals!J34,"")</f>
        <v/>
      </c>
      <c r="AO6" s="54" t="e">
        <f>IF(animals!#REF!&gt;0,animals!#REF!,"")</f>
        <v>#REF!</v>
      </c>
      <c r="AP6" s="54" t="str">
        <f>IF(animals!J35&gt;0,animals!J35,"")</f>
        <v/>
      </c>
      <c r="AQ6" s="54" t="str">
        <f>IF(animals!J36&gt;0,animals!J36,"")</f>
        <v/>
      </c>
    </row>
    <row r="7" spans="1:43" x14ac:dyDescent="0.2">
      <c r="A7" s="49" t="str">
        <f t="shared" si="0"/>
        <v>Mesobiotus efa</v>
      </c>
      <c r="B7" s="79" t="str">
        <f t="shared" si="0"/>
        <v>Russia</v>
      </c>
      <c r="C7" s="52" t="str">
        <f>animals!L1</f>
        <v>275(86-2)</v>
      </c>
      <c r="D7" s="53">
        <f>IF(animals!L3&gt;0,animals!L3,"")</f>
        <v>290.91000000000003</v>
      </c>
      <c r="E7" s="54">
        <f>IF(animals!L5&gt;0,animals!L5,"")</f>
        <v>36.82</v>
      </c>
      <c r="F7" s="54" t="e">
        <f>IF(animals!#REF!&gt;0,animals!#REF!,"")</f>
        <v>#REF!</v>
      </c>
      <c r="G7" s="152" t="e">
        <f>IF(animals!#REF!&gt;0,animals!#REF!,"")</f>
        <v>#REF!</v>
      </c>
      <c r="H7" s="152" t="e">
        <f>IF(animals!#REF!&gt;0,animals!#REF!,"")</f>
        <v>#REF!</v>
      </c>
      <c r="I7" s="152">
        <f>IF(animals!L6&gt;0,animals!L6,"")</f>
        <v>27.24</v>
      </c>
      <c r="J7" s="152">
        <f>IF(animals!L7&gt;0,animals!L7,"")</f>
        <v>4.9800000000000004</v>
      </c>
      <c r="K7" s="152">
        <f>IF(animals!L8&gt;0,animals!L8,"")</f>
        <v>3.78</v>
      </c>
      <c r="L7" s="175">
        <f>IF(animals!L9&gt;0,animals!L9,"")</f>
        <v>21.9</v>
      </c>
      <c r="M7" s="60">
        <f>IF(animals!L11&gt;0,animals!L11,"")</f>
        <v>4.41</v>
      </c>
      <c r="N7" s="152">
        <f>IF(animals!L12&gt;0,animals!L12,"")</f>
        <v>3.36</v>
      </c>
      <c r="O7" s="152">
        <f>IF(animals!L13&gt;0,animals!L13,"")</f>
        <v>4.37</v>
      </c>
      <c r="P7" s="152">
        <f>IF(animals!L14&gt;0,animals!L14,"")</f>
        <v>3.66</v>
      </c>
      <c r="Q7" s="152" t="e">
        <f>IF(animals!#REF!&gt;0,animals!#REF!,"")</f>
        <v>#REF!</v>
      </c>
      <c r="R7" s="152">
        <f>IF(animals!L15&gt;0,animals!L15,"")</f>
        <v>13.4</v>
      </c>
      <c r="S7" s="152">
        <f>IF(animals!L16&gt;0,animals!L16,"")</f>
        <v>17.52</v>
      </c>
      <c r="T7" s="54" t="e">
        <f>IF(animals!#REF!&gt;0,animals!#REF!,"")</f>
        <v>#REF!</v>
      </c>
      <c r="U7" s="54">
        <f>IF(animals!L18&gt;0,animals!L18,"")</f>
        <v>7.15</v>
      </c>
      <c r="V7" s="152">
        <f>IF(animals!L19&gt;0,animals!L19,"")</f>
        <v>6.45</v>
      </c>
      <c r="W7" s="152" t="e">
        <f>IF(animals!#REF!&gt;0,animals!#REF!,"")</f>
        <v>#REF!</v>
      </c>
      <c r="X7" s="152">
        <f>IF(animals!L20&gt;0,animals!L20,"")</f>
        <v>7</v>
      </c>
      <c r="Y7" s="152">
        <f>IF(animals!L21&gt;0,animals!L21,"")</f>
        <v>5.73</v>
      </c>
      <c r="Z7" s="54" t="e">
        <f>IF(animals!#REF!&gt;0,animals!#REF!,"")</f>
        <v>#REF!</v>
      </c>
      <c r="AA7" s="54">
        <f>IF(animals!L23&gt;0,animals!L23,"")</f>
        <v>7.43</v>
      </c>
      <c r="AB7" s="54">
        <f>IF(animals!L24&gt;0,animals!L24,"")</f>
        <v>6.45</v>
      </c>
      <c r="AC7" s="54" t="e">
        <f>IF(animals!#REF!&gt;0,animals!#REF!,"")</f>
        <v>#REF!</v>
      </c>
      <c r="AD7" s="152">
        <f>IF(animals!L25&gt;0,animals!L25,"")</f>
        <v>6.84</v>
      </c>
      <c r="AE7" s="152">
        <f>IF(animals!L26&gt;0,animals!L26,"")</f>
        <v>5.89</v>
      </c>
      <c r="AF7" s="54" t="e">
        <f>IF(animals!#REF!&gt;0,animals!#REF!,"")</f>
        <v>#REF!</v>
      </c>
      <c r="AG7" s="54">
        <f>IF(animals!L28&gt;0,animals!L28,"")</f>
        <v>7.44</v>
      </c>
      <c r="AH7" s="54">
        <f>IF(animals!L29&gt;0,animals!L29,"")</f>
        <v>6.07</v>
      </c>
      <c r="AI7" s="54" t="e">
        <f>IF(animals!#REF!&gt;0,animals!#REF!,"")</f>
        <v>#REF!</v>
      </c>
      <c r="AJ7" s="54">
        <f>IF(animals!L30&gt;0,animals!L30,"")</f>
        <v>6.54</v>
      </c>
      <c r="AK7" s="54">
        <f>IF(animals!L31&gt;0,animals!L31,"")</f>
        <v>5.57</v>
      </c>
      <c r="AL7" s="54" t="e">
        <f>IF(animals!#REF!&gt;0,animals!#REF!,"")</f>
        <v>#REF!</v>
      </c>
      <c r="AM7" s="54">
        <f>IF(animals!L33&gt;0,animals!L33,"")</f>
        <v>8.83</v>
      </c>
      <c r="AN7" s="54">
        <f>IF(animals!L34&gt;0,animals!L34,"")</f>
        <v>7.27</v>
      </c>
      <c r="AO7" s="54" t="e">
        <f>IF(animals!#REF!&gt;0,animals!#REF!,"")</f>
        <v>#REF!</v>
      </c>
      <c r="AP7" s="54">
        <f>IF(animals!L35&gt;0,animals!L35,"")</f>
        <v>9.35</v>
      </c>
      <c r="AQ7" s="54">
        <f>IF(animals!L36&gt;0,animals!L36,"")</f>
        <v>7.39</v>
      </c>
    </row>
    <row r="8" spans="1:43" x14ac:dyDescent="0.2">
      <c r="A8" s="49" t="str">
        <f t="shared" si="0"/>
        <v>Mesobiotus efa</v>
      </c>
      <c r="B8" s="79" t="str">
        <f t="shared" si="0"/>
        <v>Russia</v>
      </c>
      <c r="C8" s="52">
        <f>animals!N1</f>
        <v>0</v>
      </c>
      <c r="D8" s="53" t="str">
        <f>IF(animals!N3&gt;0,animals!N3,"")</f>
        <v/>
      </c>
      <c r="E8" s="54" t="str">
        <f>IF(animals!N5&gt;0,animals!N5,"")</f>
        <v/>
      </c>
      <c r="F8" s="54" t="e">
        <f>IF(animals!#REF!&gt;0,animals!#REF!,"")</f>
        <v>#REF!</v>
      </c>
      <c r="G8" s="152" t="e">
        <f>IF(animals!#REF!&gt;0,animals!#REF!,"")</f>
        <v>#REF!</v>
      </c>
      <c r="H8" s="152" t="e">
        <f>IF(animals!#REF!&gt;0,animals!#REF!,"")</f>
        <v>#REF!</v>
      </c>
      <c r="I8" s="152" t="str">
        <f>IF(animals!N6&gt;0,animals!N6,"")</f>
        <v/>
      </c>
      <c r="J8" s="152" t="str">
        <f>IF(animals!N7&gt;0,animals!N7,"")</f>
        <v/>
      </c>
      <c r="K8" s="152" t="str">
        <f>IF(animals!N8&gt;0,animals!N8,"")</f>
        <v/>
      </c>
      <c r="L8" s="175" t="str">
        <f>IF(animals!N9&gt;0,animals!N9,"")</f>
        <v/>
      </c>
      <c r="M8" s="60" t="str">
        <f>IF(animals!N11&gt;0,animals!N11,"")</f>
        <v/>
      </c>
      <c r="N8" s="152" t="str">
        <f>IF(animals!N12&gt;0,animals!N12,"")</f>
        <v/>
      </c>
      <c r="O8" s="152" t="str">
        <f>IF(animals!N13&gt;0,animals!N13,"")</f>
        <v/>
      </c>
      <c r="P8" s="152" t="str">
        <f>IF(animals!N14&gt;0,animals!N14,"")</f>
        <v/>
      </c>
      <c r="Q8" s="152" t="e">
        <f>IF(animals!#REF!&gt;0,animals!#REF!,"")</f>
        <v>#REF!</v>
      </c>
      <c r="R8" s="152" t="str">
        <f>IF(animals!N15&gt;0,animals!N15,"")</f>
        <v/>
      </c>
      <c r="S8" s="152" t="str">
        <f>IF(animals!N16&gt;0,animals!N16,"")</f>
        <v/>
      </c>
      <c r="T8" s="54" t="e">
        <f>IF(animals!#REF!&gt;0,animals!#REF!,"")</f>
        <v>#REF!</v>
      </c>
      <c r="U8" s="54" t="str">
        <f>IF(animals!N18&gt;0,animals!N18,"")</f>
        <v/>
      </c>
      <c r="V8" s="152" t="str">
        <f>IF(animals!N19&gt;0,animals!N19,"")</f>
        <v/>
      </c>
      <c r="W8" s="152" t="e">
        <f>IF(animals!#REF!&gt;0,animals!#REF!,"")</f>
        <v>#REF!</v>
      </c>
      <c r="X8" s="152" t="str">
        <f>IF(animals!N20&gt;0,animals!N20,"")</f>
        <v/>
      </c>
      <c r="Y8" s="152" t="str">
        <f>IF(animals!N21&gt;0,animals!N21,"")</f>
        <v/>
      </c>
      <c r="Z8" s="54" t="e">
        <f>IF(animals!#REF!&gt;0,animals!#REF!,"")</f>
        <v>#REF!</v>
      </c>
      <c r="AA8" s="54" t="str">
        <f>IF(animals!N23&gt;0,animals!N23,"")</f>
        <v/>
      </c>
      <c r="AB8" s="54" t="str">
        <f>IF(animals!N24&gt;0,animals!N24,"")</f>
        <v/>
      </c>
      <c r="AC8" s="54" t="e">
        <f>IF(animals!#REF!&gt;0,animals!#REF!,"")</f>
        <v>#REF!</v>
      </c>
      <c r="AD8" s="152" t="str">
        <f>IF(animals!N25&gt;0,animals!N25,"")</f>
        <v/>
      </c>
      <c r="AE8" s="152" t="str">
        <f>IF(animals!N26&gt;0,animals!N26,"")</f>
        <v/>
      </c>
      <c r="AF8" s="54" t="e">
        <f>IF(animals!#REF!&gt;0,animals!#REF!,"")</f>
        <v>#REF!</v>
      </c>
      <c r="AG8" s="54" t="str">
        <f>IF(animals!N28&gt;0,animals!N28,"")</f>
        <v/>
      </c>
      <c r="AH8" s="54" t="str">
        <f>IF(animals!N29&gt;0,animals!N29,"")</f>
        <v/>
      </c>
      <c r="AI8" s="54" t="e">
        <f>IF(animals!#REF!&gt;0,animals!#REF!,"")</f>
        <v>#REF!</v>
      </c>
      <c r="AJ8" s="54" t="str">
        <f>IF(animals!N30&gt;0,animals!N30,"")</f>
        <v/>
      </c>
      <c r="AK8" s="54" t="str">
        <f>IF(animals!N31&gt;0,animals!N31,"")</f>
        <v/>
      </c>
      <c r="AL8" s="54" t="e">
        <f>IF(animals!#REF!&gt;0,animals!#REF!,"")</f>
        <v>#REF!</v>
      </c>
      <c r="AM8" s="54" t="str">
        <f>IF(animals!N33&gt;0,animals!N33,"")</f>
        <v/>
      </c>
      <c r="AN8" s="54" t="str">
        <f>IF(animals!N34&gt;0,animals!N34,"")</f>
        <v/>
      </c>
      <c r="AO8" s="54" t="e">
        <f>IF(animals!#REF!&gt;0,animals!#REF!,"")</f>
        <v>#REF!</v>
      </c>
      <c r="AP8" s="54" t="str">
        <f>IF(animals!N35&gt;0,animals!N35,"")</f>
        <v/>
      </c>
      <c r="AQ8" s="54" t="str">
        <f>IF(animals!N36&gt;0,animals!N36,"")</f>
        <v/>
      </c>
    </row>
    <row r="9" spans="1:43" x14ac:dyDescent="0.2">
      <c r="A9" s="49" t="str">
        <f t="shared" si="0"/>
        <v>Mesobiotus efa</v>
      </c>
      <c r="B9" s="79" t="str">
        <f t="shared" si="0"/>
        <v>Russia</v>
      </c>
      <c r="C9" s="52" t="str">
        <f>animals!P1</f>
        <v>275(73)</v>
      </c>
      <c r="D9" s="53">
        <f>IF(animals!P3&gt;0,animals!P3,"")</f>
        <v>351.66</v>
      </c>
      <c r="E9" s="54">
        <f>IF(animals!P5&gt;0,animals!P5,"")</f>
        <v>40.86</v>
      </c>
      <c r="F9" s="54" t="e">
        <f>IF(animals!#REF!&gt;0,animals!#REF!,"")</f>
        <v>#REF!</v>
      </c>
      <c r="G9" s="152" t="e">
        <f>IF(animals!#REF!&gt;0,animals!#REF!,"")</f>
        <v>#REF!</v>
      </c>
      <c r="H9" s="152" t="e">
        <f>IF(animals!#REF!&gt;0,animals!#REF!,"")</f>
        <v>#REF!</v>
      </c>
      <c r="I9" s="152">
        <f>IF(animals!P6&gt;0,animals!P6,"")</f>
        <v>31.5</v>
      </c>
      <c r="J9" s="152">
        <f>IF(animals!P7&gt;0,animals!P7,"")</f>
        <v>5.76</v>
      </c>
      <c r="K9" s="152">
        <f>IF(animals!P8&gt;0,animals!P8,"")</f>
        <v>4.2</v>
      </c>
      <c r="L9" s="175">
        <f>IF(animals!P9&gt;0,animals!P9,"")</f>
        <v>24.66</v>
      </c>
      <c r="M9" s="60">
        <f>IF(animals!P11&gt;0,animals!P11,"")</f>
        <v>4.3899999999999997</v>
      </c>
      <c r="N9" s="152">
        <f>IF(animals!P12&gt;0,animals!P12,"")</f>
        <v>3.55</v>
      </c>
      <c r="O9" s="152">
        <f>IF(animals!P13&gt;0,animals!P13,"")</f>
        <v>4.3</v>
      </c>
      <c r="P9" s="152">
        <f>IF(animals!P14&gt;0,animals!P14,"")</f>
        <v>4.37</v>
      </c>
      <c r="Q9" s="152" t="e">
        <f>IF(animals!#REF!&gt;0,animals!#REF!,"")</f>
        <v>#REF!</v>
      </c>
      <c r="R9" s="152">
        <f>IF(animals!P15&gt;0,animals!P15,"")</f>
        <v>13.99</v>
      </c>
      <c r="S9" s="152">
        <f>IF(animals!P16&gt;0,animals!P16,"")</f>
        <v>19.57</v>
      </c>
      <c r="T9" s="54" t="e">
        <f>IF(animals!#REF!&gt;0,animals!#REF!,"")</f>
        <v>#REF!</v>
      </c>
      <c r="U9" s="54">
        <f>IF(animals!P18&gt;0,animals!P18,"")</f>
        <v>7.84</v>
      </c>
      <c r="V9" s="152">
        <f>IF(animals!P19&gt;0,animals!P19,"")</f>
        <v>5.85</v>
      </c>
      <c r="W9" s="152" t="e">
        <f>IF(animals!#REF!&gt;0,animals!#REF!,"")</f>
        <v>#REF!</v>
      </c>
      <c r="X9" s="152">
        <f>IF(animals!P20&gt;0,animals!P20,"")</f>
        <v>7.51</v>
      </c>
      <c r="Y9" s="152">
        <f>IF(animals!P21&gt;0,animals!P21,"")</f>
        <v>6.69</v>
      </c>
      <c r="Z9" s="54" t="e">
        <f>IF(animals!#REF!&gt;0,animals!#REF!,"")</f>
        <v>#REF!</v>
      </c>
      <c r="AA9" s="54">
        <f>IF(animals!P23&gt;0,animals!P23,"")</f>
        <v>8.09</v>
      </c>
      <c r="AB9" s="54">
        <f>IF(animals!P24&gt;0,animals!P24,"")</f>
        <v>6.7</v>
      </c>
      <c r="AC9" s="54" t="e">
        <f>IF(animals!#REF!&gt;0,animals!#REF!,"")</f>
        <v>#REF!</v>
      </c>
      <c r="AD9" s="152">
        <f>IF(animals!P25&gt;0,animals!P25,"")</f>
        <v>7.64</v>
      </c>
      <c r="AE9" s="152">
        <f>IF(animals!P26&gt;0,animals!P26,"")</f>
        <v>6.34</v>
      </c>
      <c r="AF9" s="54" t="e">
        <f>IF(animals!#REF!&gt;0,animals!#REF!,"")</f>
        <v>#REF!</v>
      </c>
      <c r="AG9" s="54">
        <f>IF(animals!P28&gt;0,animals!P28,"")</f>
        <v>8.4</v>
      </c>
      <c r="AH9" s="54">
        <f>IF(animals!P29&gt;0,animals!P29,"")</f>
        <v>6.7</v>
      </c>
      <c r="AI9" s="54" t="e">
        <f>IF(animals!#REF!&gt;0,animals!#REF!,"")</f>
        <v>#REF!</v>
      </c>
      <c r="AJ9" s="54">
        <f>IF(animals!P30&gt;0,animals!P30,"")</f>
        <v>7.19</v>
      </c>
      <c r="AK9" s="54">
        <f>IF(animals!P31&gt;0,animals!P31,"")</f>
        <v>5.78</v>
      </c>
      <c r="AL9" s="54" t="e">
        <f>IF(animals!#REF!&gt;0,animals!#REF!,"")</f>
        <v>#REF!</v>
      </c>
      <c r="AM9" s="54">
        <f>IF(animals!P33&gt;0,animals!P33,"")</f>
        <v>9.43</v>
      </c>
      <c r="AN9" s="54">
        <f>IF(animals!P34&gt;0,animals!P34,"")</f>
        <v>7.38</v>
      </c>
      <c r="AO9" s="54" t="e">
        <f>IF(animals!#REF!&gt;0,animals!#REF!,"")</f>
        <v>#REF!</v>
      </c>
      <c r="AP9" s="54">
        <f>IF(animals!P35&gt;0,animals!P35,"")</f>
        <v>9.9600000000000009</v>
      </c>
      <c r="AQ9" s="54">
        <f>IF(animals!P36&gt;0,animals!P36,"")</f>
        <v>7.1</v>
      </c>
    </row>
    <row r="10" spans="1:43" x14ac:dyDescent="0.2">
      <c r="A10" s="49" t="str">
        <f t="shared" si="0"/>
        <v>Mesobiotus efa</v>
      </c>
      <c r="B10" s="79" t="str">
        <f t="shared" si="0"/>
        <v>Russia</v>
      </c>
      <c r="C10" s="52" t="str">
        <f>animals!R1</f>
        <v>275(75)</v>
      </c>
      <c r="D10" s="53">
        <f>IF(animals!R3&gt;0,animals!R3,"")</f>
        <v>280.75</v>
      </c>
      <c r="E10" s="54">
        <f>IF(animals!R5&gt;0,animals!R5,"")</f>
        <v>30.72</v>
      </c>
      <c r="F10" s="54" t="e">
        <f>IF(animals!#REF!&gt;0,animals!#REF!,"")</f>
        <v>#REF!</v>
      </c>
      <c r="G10" s="152" t="e">
        <f>IF(animals!#REF!&gt;0,animals!#REF!,"")</f>
        <v>#REF!</v>
      </c>
      <c r="H10" s="152" t="e">
        <f>IF(animals!#REF!&gt;0,animals!#REF!,"")</f>
        <v>#REF!</v>
      </c>
      <c r="I10" s="152">
        <f>IF(animals!R6&gt;0,animals!R6,"")</f>
        <v>23.7</v>
      </c>
      <c r="J10" s="152">
        <f>IF(animals!R7&gt;0,animals!R7,"")</f>
        <v>4.1399999999999997</v>
      </c>
      <c r="K10" s="152">
        <f>IF(animals!R8&gt;0,animals!R8,"")</f>
        <v>3.06</v>
      </c>
      <c r="L10" s="175">
        <f>IF(animals!R9&gt;0,animals!R9,"")</f>
        <v>18.059999999999999</v>
      </c>
      <c r="M10" s="60">
        <f>IF(animals!R11&gt;0,animals!R11,"")</f>
        <v>3.32</v>
      </c>
      <c r="N10" s="152">
        <f>IF(animals!R12&gt;0,animals!R12,"")</f>
        <v>3.12</v>
      </c>
      <c r="O10" s="152">
        <f>IF(animals!R13&gt;0,animals!R13,"")</f>
        <v>3.22</v>
      </c>
      <c r="P10" s="152">
        <f>IF(animals!R14&gt;0,animals!R14,"")</f>
        <v>3.29</v>
      </c>
      <c r="Q10" s="152" t="e">
        <f>IF(animals!#REF!&gt;0,animals!#REF!,"")</f>
        <v>#REF!</v>
      </c>
      <c r="R10" s="152">
        <f>IF(animals!R15&gt;0,animals!R15,"")</f>
        <v>10.73</v>
      </c>
      <c r="S10" s="152">
        <f>IF(animals!R16&gt;0,animals!R16,"")</f>
        <v>14.21</v>
      </c>
      <c r="T10" s="54" t="e">
        <f>IF(animals!#REF!&gt;0,animals!#REF!,"")</f>
        <v>#REF!</v>
      </c>
      <c r="U10" s="54">
        <f>IF(animals!R18&gt;0,animals!R18,"")</f>
        <v>6</v>
      </c>
      <c r="V10" s="152">
        <f>IF(animals!R19&gt;0,animals!R19,"")</f>
        <v>5.01</v>
      </c>
      <c r="W10" s="152" t="e">
        <f>IF(animals!#REF!&gt;0,animals!#REF!,"")</f>
        <v>#REF!</v>
      </c>
      <c r="X10" s="152">
        <f>IF(animals!R20&gt;0,animals!R20,"")</f>
        <v>5.85</v>
      </c>
      <c r="Y10" s="152">
        <f>IF(animals!R21&gt;0,animals!R21,"")</f>
        <v>4.79</v>
      </c>
      <c r="Z10" s="54" t="e">
        <f>IF(animals!#REF!&gt;0,animals!#REF!,"")</f>
        <v>#REF!</v>
      </c>
      <c r="AA10" s="54">
        <f>IF(animals!R23&gt;0,animals!R23,"")</f>
        <v>6.21</v>
      </c>
      <c r="AB10" s="54">
        <f>IF(animals!R24&gt;0,animals!R24,"")</f>
        <v>5.54</v>
      </c>
      <c r="AC10" s="54" t="e">
        <f>IF(animals!#REF!&gt;0,animals!#REF!,"")</f>
        <v>#REF!</v>
      </c>
      <c r="AD10" s="152">
        <f>IF(animals!R25&gt;0,animals!R25,"")</f>
        <v>5.85</v>
      </c>
      <c r="AE10" s="152">
        <f>IF(animals!R26&gt;0,animals!R26,"")</f>
        <v>4.92</v>
      </c>
      <c r="AF10" s="54" t="e">
        <f>IF(animals!#REF!&gt;0,animals!#REF!,"")</f>
        <v>#REF!</v>
      </c>
      <c r="AG10" s="54">
        <f>IF(animals!R28&gt;0,animals!R28,"")</f>
        <v>6.45</v>
      </c>
      <c r="AH10" s="54">
        <f>IF(animals!R29&gt;0,animals!R29,"")</f>
        <v>5.58</v>
      </c>
      <c r="AI10" s="54" t="e">
        <f>IF(animals!#REF!&gt;0,animals!#REF!,"")</f>
        <v>#REF!</v>
      </c>
      <c r="AJ10" s="54">
        <f>IF(animals!R30&gt;0,animals!R30,"")</f>
        <v>5.98</v>
      </c>
      <c r="AK10" s="54">
        <f>IF(animals!R31&gt;0,animals!R31,"")</f>
        <v>5.14</v>
      </c>
      <c r="AL10" s="54" t="e">
        <f>IF(animals!#REF!&gt;0,animals!#REF!,"")</f>
        <v>#REF!</v>
      </c>
      <c r="AM10" s="54">
        <f>IF(animals!R33&gt;0,animals!R33,"")</f>
        <v>6.61</v>
      </c>
      <c r="AN10" s="54">
        <f>IF(animals!R34&gt;0,animals!R34,"")</f>
        <v>5.0599999999999996</v>
      </c>
      <c r="AO10" s="54" t="e">
        <f>IF(animals!#REF!&gt;0,animals!#REF!,"")</f>
        <v>#REF!</v>
      </c>
      <c r="AP10" s="54" t="str">
        <f>IF(animals!R35&gt;0,animals!R35,"")</f>
        <v/>
      </c>
      <c r="AQ10" s="54" t="str">
        <f>IF(animals!R36&gt;0,animals!R36,"")</f>
        <v/>
      </c>
    </row>
    <row r="11" spans="1:43" x14ac:dyDescent="0.2">
      <c r="A11" s="49" t="str">
        <f t="shared" si="0"/>
        <v>Mesobiotus efa</v>
      </c>
      <c r="B11" s="79" t="str">
        <f t="shared" si="0"/>
        <v>Russia</v>
      </c>
      <c r="C11" s="52" t="str">
        <f>animals!T1</f>
        <v>275(66)</v>
      </c>
      <c r="D11" s="53">
        <f>IF(animals!T3&gt;0,animals!T3,"")</f>
        <v>261.60000000000002</v>
      </c>
      <c r="E11" s="54">
        <f>IF(animals!T5&gt;0,animals!T5,"")</f>
        <v>31.38</v>
      </c>
      <c r="F11" s="54" t="e">
        <f>IF(animals!#REF!&gt;0,animals!#REF!,"")</f>
        <v>#REF!</v>
      </c>
      <c r="G11" s="152" t="e">
        <f>IF(animals!#REF!&gt;0,animals!#REF!,"")</f>
        <v>#REF!</v>
      </c>
      <c r="H11" s="152" t="e">
        <f>IF(animals!#REF!&gt;0,animals!#REF!,"")</f>
        <v>#REF!</v>
      </c>
      <c r="I11" s="152">
        <f>IF(animals!T6&gt;0,animals!T6,"")</f>
        <v>24</v>
      </c>
      <c r="J11" s="152">
        <f>IF(animals!T7&gt;0,animals!T7,"")</f>
        <v>4.5599999999999996</v>
      </c>
      <c r="K11" s="152">
        <f>IF(animals!T8&gt;0,animals!T8,"")</f>
        <v>3.3</v>
      </c>
      <c r="L11" s="175">
        <f>IF(animals!T9&gt;0,animals!T9,"")</f>
        <v>18.54</v>
      </c>
      <c r="M11" s="60">
        <f>IF(animals!T11&gt;0,animals!T11,"")</f>
        <v>4.1399999999999997</v>
      </c>
      <c r="N11" s="152">
        <f>IF(animals!T12&gt;0,animals!T12,"")</f>
        <v>3.22</v>
      </c>
      <c r="O11" s="152">
        <f>IF(animals!T13&gt;0,animals!T13,"")</f>
        <v>3.64</v>
      </c>
      <c r="P11" s="152">
        <f>IF(animals!T14&gt;0,animals!T14,"")</f>
        <v>3.08</v>
      </c>
      <c r="Q11" s="152" t="e">
        <f>IF(animals!#REF!&gt;0,animals!#REF!,"")</f>
        <v>#REF!</v>
      </c>
      <c r="R11" s="152">
        <f>IF(animals!T15&gt;0,animals!T15,"")</f>
        <v>12.77</v>
      </c>
      <c r="S11" s="152">
        <f>IF(animals!T16&gt;0,animals!T16,"")</f>
        <v>16.63</v>
      </c>
      <c r="T11" s="54" t="e">
        <f>IF(animals!#REF!&gt;0,animals!#REF!,"")</f>
        <v>#REF!</v>
      </c>
      <c r="U11" s="54">
        <f>IF(animals!T18&gt;0,animals!T18,"")</f>
        <v>6.83</v>
      </c>
      <c r="V11" s="152">
        <f>IF(animals!T19&gt;0,animals!T19,"")</f>
        <v>5.3</v>
      </c>
      <c r="W11" s="152" t="e">
        <f>IF(animals!#REF!&gt;0,animals!#REF!,"")</f>
        <v>#REF!</v>
      </c>
      <c r="X11" s="152">
        <f>IF(animals!T20&gt;0,animals!T20,"")</f>
        <v>6.59</v>
      </c>
      <c r="Y11" s="152">
        <f>IF(animals!T21&gt;0,animals!T21,"")</f>
        <v>5.2</v>
      </c>
      <c r="Z11" s="54" t="e">
        <f>IF(animals!#REF!&gt;0,animals!#REF!,"")</f>
        <v>#REF!</v>
      </c>
      <c r="AA11" s="54">
        <f>IF(animals!T23&gt;0,animals!T23,"")</f>
        <v>7.08</v>
      </c>
      <c r="AB11" s="54">
        <f>IF(animals!T24&gt;0,animals!T24,"")</f>
        <v>5.33</v>
      </c>
      <c r="AC11" s="54" t="e">
        <f>IF(animals!#REF!&gt;0,animals!#REF!,"")</f>
        <v>#REF!</v>
      </c>
      <c r="AD11" s="152">
        <f>IF(animals!T25&gt;0,animals!T25,"")</f>
        <v>6.85</v>
      </c>
      <c r="AE11" s="152">
        <f>IF(animals!T26&gt;0,animals!T26,"")</f>
        <v>5.5</v>
      </c>
      <c r="AF11" s="54" t="e">
        <f>IF(animals!#REF!&gt;0,animals!#REF!,"")</f>
        <v>#REF!</v>
      </c>
      <c r="AG11" s="54">
        <f>IF(animals!T28&gt;0,animals!T28,"")</f>
        <v>6.98</v>
      </c>
      <c r="AH11" s="54">
        <f>IF(animals!T29&gt;0,animals!T29,"")</f>
        <v>5.47</v>
      </c>
      <c r="AI11" s="54" t="e">
        <f>IF(animals!#REF!&gt;0,animals!#REF!,"")</f>
        <v>#REF!</v>
      </c>
      <c r="AJ11" s="54">
        <f>IF(animals!T30&gt;0,animals!T30,"")</f>
        <v>6.67</v>
      </c>
      <c r="AK11" s="54">
        <f>IF(animals!T31&gt;0,animals!T31,"")</f>
        <v>5.26</v>
      </c>
      <c r="AL11" s="54" t="e">
        <f>IF(animals!#REF!&gt;0,animals!#REF!,"")</f>
        <v>#REF!</v>
      </c>
      <c r="AM11" s="54">
        <f>IF(animals!T33&gt;0,animals!T33,"")</f>
        <v>8.64</v>
      </c>
      <c r="AN11" s="54">
        <f>IF(animals!T34&gt;0,animals!T34,"")</f>
        <v>5.62</v>
      </c>
      <c r="AO11" s="54" t="e">
        <f>IF(animals!#REF!&gt;0,animals!#REF!,"")</f>
        <v>#REF!</v>
      </c>
      <c r="AP11" s="54">
        <f>IF(animals!T35&gt;0,animals!T35,"")</f>
        <v>7.81</v>
      </c>
      <c r="AQ11" s="54">
        <f>IF(animals!T36&gt;0,animals!T36,"")</f>
        <v>5.37</v>
      </c>
    </row>
    <row r="12" spans="1:43" x14ac:dyDescent="0.2">
      <c r="A12" s="49" t="str">
        <f t="shared" si="0"/>
        <v>Mesobiotus efa</v>
      </c>
      <c r="B12" s="79" t="str">
        <f t="shared" si="0"/>
        <v>Russia</v>
      </c>
      <c r="C12" s="52" t="str">
        <f>animals!V1</f>
        <v>275(68)</v>
      </c>
      <c r="D12" s="53">
        <f>IF(animals!V3&gt;0,animals!V3,"")</f>
        <v>316.54000000000002</v>
      </c>
      <c r="E12" s="54">
        <f>IF(animals!V5&gt;0,animals!V5,"")</f>
        <v>36.479999999999997</v>
      </c>
      <c r="F12" s="54" t="e">
        <f>IF(animals!#REF!&gt;0,animals!#REF!,"")</f>
        <v>#REF!</v>
      </c>
      <c r="G12" s="152" t="e">
        <f>IF(animals!#REF!&gt;0,animals!#REF!,"")</f>
        <v>#REF!</v>
      </c>
      <c r="H12" s="152" t="e">
        <f>IF(animals!#REF!&gt;0,animals!#REF!,"")</f>
        <v>#REF!</v>
      </c>
      <c r="I12" s="152">
        <f>IF(animals!V6&gt;0,animals!V6,"")</f>
        <v>28.32</v>
      </c>
      <c r="J12" s="152">
        <f>IF(animals!V7&gt;0,animals!V7,"")</f>
        <v>5.34</v>
      </c>
      <c r="K12" s="152">
        <f>IF(animals!V8&gt;0,animals!V8,"")</f>
        <v>3.96</v>
      </c>
      <c r="L12" s="175">
        <f>IF(animals!V9&gt;0,animals!V9,"")</f>
        <v>21.9</v>
      </c>
      <c r="M12" s="60">
        <f>IF(animals!V11&gt;0,animals!V11,"")</f>
        <v>5.0199999999999996</v>
      </c>
      <c r="N12" s="152">
        <f>IF(animals!V12&gt;0,animals!V12,"")</f>
        <v>3.85</v>
      </c>
      <c r="O12" s="152">
        <f>IF(animals!V13&gt;0,animals!V13,"")</f>
        <v>4.8499999999999996</v>
      </c>
      <c r="P12" s="152">
        <f>IF(animals!V14&gt;0,animals!V14,"")</f>
        <v>3.4</v>
      </c>
      <c r="Q12" s="152" t="e">
        <f>IF(animals!#REF!&gt;0,animals!#REF!,"")</f>
        <v>#REF!</v>
      </c>
      <c r="R12" s="152">
        <f>IF(animals!V15&gt;0,animals!V15,"")</f>
        <v>15.09</v>
      </c>
      <c r="S12" s="152">
        <f>IF(animals!V16&gt;0,animals!V16,"")</f>
        <v>19.170000000000002</v>
      </c>
      <c r="T12" s="54" t="e">
        <f>IF(animals!#REF!&gt;0,animals!#REF!,"")</f>
        <v>#REF!</v>
      </c>
      <c r="U12" s="54">
        <f>IF(animals!V18&gt;0,animals!V18,"")</f>
        <v>7.43</v>
      </c>
      <c r="V12" s="152">
        <f>IF(animals!V19&gt;0,animals!V19,"")</f>
        <v>6.25</v>
      </c>
      <c r="W12" s="152" t="e">
        <f>IF(animals!#REF!&gt;0,animals!#REF!,"")</f>
        <v>#REF!</v>
      </c>
      <c r="X12" s="152">
        <f>IF(animals!V20&gt;0,animals!V20,"")</f>
        <v>7.26</v>
      </c>
      <c r="Y12" s="152">
        <f>IF(animals!V21&gt;0,animals!V21,"")</f>
        <v>6.31</v>
      </c>
      <c r="Z12" s="54" t="e">
        <f>IF(animals!#REF!&gt;0,animals!#REF!,"")</f>
        <v>#REF!</v>
      </c>
      <c r="AA12" s="54">
        <f>IF(animals!V23&gt;0,animals!V23,"")</f>
        <v>7.57</v>
      </c>
      <c r="AB12" s="54">
        <f>IF(animals!V24&gt;0,animals!V24,"")</f>
        <v>6.46</v>
      </c>
      <c r="AC12" s="54" t="e">
        <f>IF(animals!#REF!&gt;0,animals!#REF!,"")</f>
        <v>#REF!</v>
      </c>
      <c r="AD12" s="152">
        <f>IF(animals!V25&gt;0,animals!V25,"")</f>
        <v>6.84</v>
      </c>
      <c r="AE12" s="152">
        <f>IF(animals!V26&gt;0,animals!V26,"")</f>
        <v>5.88</v>
      </c>
      <c r="AF12" s="54" t="e">
        <f>IF(animals!#REF!&gt;0,animals!#REF!,"")</f>
        <v>#REF!</v>
      </c>
      <c r="AG12" s="54">
        <f>IF(animals!V28&gt;0,animals!V28,"")</f>
        <v>7.43</v>
      </c>
      <c r="AH12" s="54">
        <f>IF(animals!V29&gt;0,animals!V29,"")</f>
        <v>6.06</v>
      </c>
      <c r="AI12" s="54" t="e">
        <f>IF(animals!#REF!&gt;0,animals!#REF!,"")</f>
        <v>#REF!</v>
      </c>
      <c r="AJ12" s="54">
        <f>IF(animals!V30&gt;0,animals!V30,"")</f>
        <v>6.89</v>
      </c>
      <c r="AK12" s="54">
        <f>IF(animals!V31&gt;0,animals!V31,"")</f>
        <v>5.92</v>
      </c>
      <c r="AL12" s="54" t="e">
        <f>IF(animals!#REF!&gt;0,animals!#REF!,"")</f>
        <v>#REF!</v>
      </c>
      <c r="AM12" s="54">
        <f>IF(animals!V33&gt;0,animals!V33,"")</f>
        <v>8.4499999999999993</v>
      </c>
      <c r="AN12" s="54">
        <f>IF(animals!V34&gt;0,animals!V34,"")</f>
        <v>6.69</v>
      </c>
      <c r="AO12" s="54" t="e">
        <f>IF(animals!#REF!&gt;0,animals!#REF!,"")</f>
        <v>#REF!</v>
      </c>
      <c r="AP12" s="54">
        <f>IF(animals!V35&gt;0,animals!V35,"")</f>
        <v>9.35</v>
      </c>
      <c r="AQ12" s="54">
        <f>IF(animals!V36&gt;0,animals!V36,"")</f>
        <v>6.91</v>
      </c>
    </row>
    <row r="13" spans="1:43" x14ac:dyDescent="0.2">
      <c r="A13" s="49" t="str">
        <f t="shared" si="0"/>
        <v>Mesobiotus efa</v>
      </c>
      <c r="B13" s="79" t="str">
        <f t="shared" si="0"/>
        <v>Russia</v>
      </c>
      <c r="C13" s="52" t="str">
        <f>animals!X1</f>
        <v>275(70)</v>
      </c>
      <c r="D13" s="53">
        <f>IF(animals!X3&gt;0,animals!X3,"")</f>
        <v>237.92</v>
      </c>
      <c r="E13" s="54">
        <f>IF(animals!X5&gt;0,animals!X5,"")</f>
        <v>29.7</v>
      </c>
      <c r="F13" s="54" t="e">
        <f>IF(animals!#REF!&gt;0,animals!#REF!,"")</f>
        <v>#REF!</v>
      </c>
      <c r="G13" s="152" t="e">
        <f>IF(animals!#REF!&gt;0,animals!#REF!,"")</f>
        <v>#REF!</v>
      </c>
      <c r="H13" s="152" t="e">
        <f>IF(animals!#REF!&gt;0,animals!#REF!,"")</f>
        <v>#REF!</v>
      </c>
      <c r="I13" s="152">
        <f>IF(animals!X6&gt;0,animals!X6,"")</f>
        <v>22.62</v>
      </c>
      <c r="J13" s="152">
        <f>IF(animals!X7&gt;0,animals!X7,"")</f>
        <v>4.08</v>
      </c>
      <c r="K13" s="152">
        <f>IF(animals!X8&gt;0,animals!X8,"")</f>
        <v>3.12</v>
      </c>
      <c r="L13" s="175">
        <f>IF(animals!X9&gt;0,animals!X9,"")</f>
        <v>17.28</v>
      </c>
      <c r="M13" s="60">
        <f>IF(animals!X11&gt;0,animals!X11,"")</f>
        <v>2.2999999999999998</v>
      </c>
      <c r="N13" s="152">
        <f>IF(animals!X12&gt;0,animals!X12,"")</f>
        <v>2.35</v>
      </c>
      <c r="O13" s="152">
        <f>IF(animals!X13&gt;0,animals!X13,"")</f>
        <v>2.72</v>
      </c>
      <c r="P13" s="152">
        <f>IF(animals!X14&gt;0,animals!X14,"")</f>
        <v>1.64</v>
      </c>
      <c r="Q13" s="152" t="e">
        <f>IF(animals!#REF!&gt;0,animals!#REF!,"")</f>
        <v>#REF!</v>
      </c>
      <c r="R13" s="152">
        <f>IF(animals!X15&gt;0,animals!X15,"")</f>
        <v>9.2899999999999991</v>
      </c>
      <c r="S13" s="152">
        <f>IF(animals!X16&gt;0,animals!X16,"")</f>
        <v>12.47</v>
      </c>
      <c r="T13" s="54" t="e">
        <f>IF(animals!#REF!&gt;0,animals!#REF!,"")</f>
        <v>#REF!</v>
      </c>
      <c r="U13" s="54">
        <f>IF(animals!X18&gt;0,animals!X18,"")</f>
        <v>6.02</v>
      </c>
      <c r="V13" s="152">
        <f>IF(animals!X19&gt;0,animals!X19,"")</f>
        <v>4.95</v>
      </c>
      <c r="W13" s="152" t="e">
        <f>IF(animals!#REF!&gt;0,animals!#REF!,"")</f>
        <v>#REF!</v>
      </c>
      <c r="X13" s="152">
        <f>IF(animals!X20&gt;0,animals!X20,"")</f>
        <v>5.72</v>
      </c>
      <c r="Y13" s="152">
        <f>IF(animals!X21&gt;0,animals!X21,"")</f>
        <v>4.3</v>
      </c>
      <c r="Z13" s="54" t="e">
        <f>IF(animals!#REF!&gt;0,animals!#REF!,"")</f>
        <v>#REF!</v>
      </c>
      <c r="AA13" s="54">
        <f>IF(animals!X23&gt;0,animals!X23,"")</f>
        <v>6.26</v>
      </c>
      <c r="AB13" s="54">
        <f>IF(animals!X24&gt;0,animals!X24,"")</f>
        <v>5.38</v>
      </c>
      <c r="AC13" s="54" t="e">
        <f>IF(animals!#REF!&gt;0,animals!#REF!,"")</f>
        <v>#REF!</v>
      </c>
      <c r="AD13" s="152">
        <f>IF(animals!X25&gt;0,animals!X25,"")</f>
        <v>5.73</v>
      </c>
      <c r="AE13" s="152">
        <f>IF(animals!X26&gt;0,animals!X26,"")</f>
        <v>4.49</v>
      </c>
      <c r="AF13" s="54" t="e">
        <f>IF(animals!#REF!&gt;0,animals!#REF!,"")</f>
        <v>#REF!</v>
      </c>
      <c r="AG13" s="54">
        <f>IF(animals!X28&gt;0,animals!X28,"")</f>
        <v>6.43</v>
      </c>
      <c r="AH13" s="54">
        <f>IF(animals!X29&gt;0,animals!X29,"")</f>
        <v>5.63</v>
      </c>
      <c r="AI13" s="54" t="e">
        <f>IF(animals!#REF!&gt;0,animals!#REF!,"")</f>
        <v>#REF!</v>
      </c>
      <c r="AJ13" s="54">
        <f>IF(animals!X30&gt;0,animals!X30,"")</f>
        <v>5.76</v>
      </c>
      <c r="AK13" s="54">
        <f>IF(animals!X31&gt;0,animals!X31,"")</f>
        <v>4.71</v>
      </c>
      <c r="AL13" s="54" t="e">
        <f>IF(animals!#REF!&gt;0,animals!#REF!,"")</f>
        <v>#REF!</v>
      </c>
      <c r="AM13" s="54">
        <f>IF(animals!X33&gt;0,animals!X33,"")</f>
        <v>7.28</v>
      </c>
      <c r="AN13" s="54">
        <f>IF(animals!X34&gt;0,animals!X34,"")</f>
        <v>5.53</v>
      </c>
      <c r="AO13" s="54" t="e">
        <f>IF(animals!#REF!&gt;0,animals!#REF!,"")</f>
        <v>#REF!</v>
      </c>
      <c r="AP13" s="54">
        <f>IF(animals!X35&gt;0,animals!X35,"")</f>
        <v>7.61</v>
      </c>
      <c r="AQ13" s="54">
        <f>IF(animals!X36&gt;0,animals!X36,"")</f>
        <v>5.51</v>
      </c>
    </row>
    <row r="14" spans="1:43" x14ac:dyDescent="0.2">
      <c r="A14" s="49" t="str">
        <f t="shared" si="0"/>
        <v>Mesobiotus efa</v>
      </c>
      <c r="B14" s="79" t="str">
        <f t="shared" si="0"/>
        <v>Russia</v>
      </c>
      <c r="C14" s="52" t="str">
        <f>animals!Z1</f>
        <v>275(85)</v>
      </c>
      <c r="D14" s="53">
        <f>IF(animals!Z3&gt;0,animals!Z3,"")</f>
        <v>352.59</v>
      </c>
      <c r="E14" s="54">
        <f>IF(animals!Z5&gt;0,animals!Z5,"")</f>
        <v>40.32</v>
      </c>
      <c r="F14" s="54" t="e">
        <f>IF(animals!#REF!&gt;0,animals!#REF!,"")</f>
        <v>#REF!</v>
      </c>
      <c r="G14" s="152" t="e">
        <f>IF(animals!#REF!&gt;0,animals!#REF!,"")</f>
        <v>#REF!</v>
      </c>
      <c r="H14" s="152" t="e">
        <f>IF(animals!#REF!&gt;0,animals!#REF!,"")</f>
        <v>#REF!</v>
      </c>
      <c r="I14" s="152">
        <f>IF(animals!Z6&gt;0,animals!Z6,"")</f>
        <v>30.9</v>
      </c>
      <c r="J14" s="152">
        <f>IF(animals!Z7&gt;0,animals!Z7,"")</f>
        <v>5.76</v>
      </c>
      <c r="K14" s="152">
        <f>IF(animals!Z8&gt;0,animals!Z8,"")</f>
        <v>4.32</v>
      </c>
      <c r="L14" s="175">
        <f>IF(animals!Z9&gt;0,animals!Z9,"")</f>
        <v>24.36</v>
      </c>
      <c r="M14" s="60">
        <f>IF(animals!Z11&gt;0,animals!Z11,"")</f>
        <v>5.17</v>
      </c>
      <c r="N14" s="152">
        <f>IF(animals!Z12&gt;0,animals!Z12,"")</f>
        <v>4.33</v>
      </c>
      <c r="O14" s="152">
        <f>IF(animals!Z13&gt;0,animals!Z13,"")</f>
        <v>5.05</v>
      </c>
      <c r="P14" s="152">
        <f>IF(animals!Z14&gt;0,animals!Z14,"")</f>
        <v>3.82</v>
      </c>
      <c r="Q14" s="152" t="e">
        <f>IF(animals!#REF!&gt;0,animals!#REF!,"")</f>
        <v>#REF!</v>
      </c>
      <c r="R14" s="152">
        <f>IF(animals!Z15&gt;0,animals!Z15,"")</f>
        <v>15.84</v>
      </c>
      <c r="S14" s="152">
        <f>IF(animals!Z16&gt;0,animals!Z16,"")</f>
        <v>20.36</v>
      </c>
      <c r="T14" s="54" t="e">
        <f>IF(animals!#REF!&gt;0,animals!#REF!,"")</f>
        <v>#REF!</v>
      </c>
      <c r="U14" s="54">
        <f>IF(animals!Z18&gt;0,animals!Z18,"")</f>
        <v>7.82</v>
      </c>
      <c r="V14" s="152">
        <f>IF(animals!Z19&gt;0,animals!Z19,"")</f>
        <v>6.54</v>
      </c>
      <c r="W14" s="152" t="e">
        <f>IF(animals!#REF!&gt;0,animals!#REF!,"")</f>
        <v>#REF!</v>
      </c>
      <c r="X14" s="152">
        <f>IF(animals!Z20&gt;0,animals!Z20,"")</f>
        <v>7.61</v>
      </c>
      <c r="Y14" s="152">
        <f>IF(animals!Z21&gt;0,animals!Z21,"")</f>
        <v>5.81</v>
      </c>
      <c r="Z14" s="54" t="e">
        <f>IF(animals!#REF!&gt;0,animals!#REF!,"")</f>
        <v>#REF!</v>
      </c>
      <c r="AA14" s="54">
        <f>IF(animals!Z23&gt;0,animals!Z23,"")</f>
        <v>7.85</v>
      </c>
      <c r="AB14" s="54">
        <f>IF(animals!Z24&gt;0,animals!Z24,"")</f>
        <v>6.63</v>
      </c>
      <c r="AC14" s="54" t="e">
        <f>IF(animals!#REF!&gt;0,animals!#REF!,"")</f>
        <v>#REF!</v>
      </c>
      <c r="AD14" s="152">
        <f>IF(animals!Z25&gt;0,animals!Z25,"")</f>
        <v>7.35</v>
      </c>
      <c r="AE14" s="152">
        <f>IF(animals!Z26&gt;0,animals!Z26,"")</f>
        <v>6.56</v>
      </c>
      <c r="AF14" s="54" t="e">
        <f>IF(animals!#REF!&gt;0,animals!#REF!,"")</f>
        <v>#REF!</v>
      </c>
      <c r="AG14" s="54">
        <f>IF(animals!Z28&gt;0,animals!Z28,"")</f>
        <v>7.94</v>
      </c>
      <c r="AH14" s="54">
        <f>IF(animals!Z29&gt;0,animals!Z29,"")</f>
        <v>6.74</v>
      </c>
      <c r="AI14" s="54" t="e">
        <f>IF(animals!#REF!&gt;0,animals!#REF!,"")</f>
        <v>#REF!</v>
      </c>
      <c r="AJ14" s="54">
        <f>IF(animals!Z30&gt;0,animals!Z30,"")</f>
        <v>7.8</v>
      </c>
      <c r="AK14" s="54">
        <f>IF(animals!Z31&gt;0,animals!Z31,"")</f>
        <v>6.46</v>
      </c>
      <c r="AL14" s="54" t="e">
        <f>IF(animals!#REF!&gt;0,animals!#REF!,"")</f>
        <v>#REF!</v>
      </c>
      <c r="AM14" s="54">
        <f>IF(animals!Z33&gt;0,animals!Z33,"")</f>
        <v>9.31</v>
      </c>
      <c r="AN14" s="54">
        <f>IF(animals!Z34&gt;0,animals!Z34,"")</f>
        <v>7.84</v>
      </c>
      <c r="AO14" s="54" t="e">
        <f>IF(animals!#REF!&gt;0,animals!#REF!,"")</f>
        <v>#REF!</v>
      </c>
      <c r="AP14" s="54">
        <f>IF(animals!Z35&gt;0,animals!Z35,"")</f>
        <v>10</v>
      </c>
      <c r="AQ14" s="54">
        <f>IF(animals!Z36&gt;0,animals!Z36,"")</f>
        <v>7.27</v>
      </c>
    </row>
    <row r="15" spans="1:43" x14ac:dyDescent="0.2">
      <c r="A15" s="49" t="str">
        <f t="shared" si="0"/>
        <v>Mesobiotus efa</v>
      </c>
      <c r="B15" s="79" t="str">
        <f t="shared" si="0"/>
        <v>Russia</v>
      </c>
      <c r="C15" s="52" t="str">
        <f>animals!AB1</f>
        <v>275(76)</v>
      </c>
      <c r="D15" s="53">
        <f>IF(animals!AB3&gt;0,animals!AB3,"")</f>
        <v>412.05</v>
      </c>
      <c r="E15" s="54">
        <f>IF(animals!AB5&gt;0,animals!AB5,"")</f>
        <v>39.299999999999997</v>
      </c>
      <c r="F15" s="54" t="e">
        <f>IF(animals!#REF!&gt;0,animals!#REF!,"")</f>
        <v>#REF!</v>
      </c>
      <c r="G15" s="152" t="e">
        <f>IF(animals!#REF!&gt;0,animals!#REF!,"")</f>
        <v>#REF!</v>
      </c>
      <c r="H15" s="152" t="e">
        <f>IF(animals!#REF!&gt;0,animals!#REF!,"")</f>
        <v>#REF!</v>
      </c>
      <c r="I15" s="152">
        <f>IF(animals!AB6&gt;0,animals!AB6,"")</f>
        <v>30.96</v>
      </c>
      <c r="J15" s="152">
        <f>IF(animals!AB7&gt;0,animals!AB7,"")</f>
        <v>6.42</v>
      </c>
      <c r="K15" s="152">
        <f>IF(animals!AB8&gt;0,animals!AB8,"")</f>
        <v>4.8</v>
      </c>
      <c r="L15" s="175">
        <f>IF(animals!AB9&gt;0,animals!AB9,"")</f>
        <v>24.06</v>
      </c>
      <c r="M15" s="60">
        <f>IF(animals!AB11&gt;0,animals!AB11,"")</f>
        <v>5.37</v>
      </c>
      <c r="N15" s="152">
        <f>IF(animals!AB12&gt;0,animals!AB12,"")</f>
        <v>4.12</v>
      </c>
      <c r="O15" s="152">
        <f>IF(animals!AB13&gt;0,animals!AB13,"")</f>
        <v>5.12</v>
      </c>
      <c r="P15" s="152">
        <f>IF(animals!AB14&gt;0,animals!AB14,"")</f>
        <v>4.1399999999999997</v>
      </c>
      <c r="Q15" s="152" t="e">
        <f>IF(animals!#REF!&gt;0,animals!#REF!,"")</f>
        <v>#REF!</v>
      </c>
      <c r="R15" s="152">
        <f>IF(animals!AB15&gt;0,animals!AB15,"")</f>
        <v>16.5</v>
      </c>
      <c r="S15" s="152">
        <f>IF(animals!AB16&gt;0,animals!AB16,"")</f>
        <v>21.31</v>
      </c>
      <c r="T15" s="54" t="e">
        <f>IF(animals!#REF!&gt;0,animals!#REF!,"")</f>
        <v>#REF!</v>
      </c>
      <c r="U15" s="54">
        <f>IF(animals!AB18&gt;0,animals!AB18,"")</f>
        <v>8.83</v>
      </c>
      <c r="V15" s="152">
        <f>IF(animals!AB19&gt;0,animals!AB19,"")</f>
        <v>6.82</v>
      </c>
      <c r="W15" s="152" t="e">
        <f>IF(animals!#REF!&gt;0,animals!#REF!,"")</f>
        <v>#REF!</v>
      </c>
      <c r="X15" s="152">
        <f>IF(animals!AB20&gt;0,animals!AB20,"")</f>
        <v>8.07</v>
      </c>
      <c r="Y15" s="152">
        <f>IF(animals!AB21&gt;0,animals!AB21,"")</f>
        <v>6.42</v>
      </c>
      <c r="Z15" s="54" t="e">
        <f>IF(animals!#REF!&gt;0,animals!#REF!,"")</f>
        <v>#REF!</v>
      </c>
      <c r="AA15" s="54">
        <f>IF(animals!AB23&gt;0,animals!AB23,"")</f>
        <v>8.9499999999999993</v>
      </c>
      <c r="AB15" s="54">
        <f>IF(animals!AB24&gt;0,animals!AB24,"")</f>
        <v>6.83</v>
      </c>
      <c r="AC15" s="54" t="e">
        <f>IF(animals!#REF!&gt;0,animals!#REF!,"")</f>
        <v>#REF!</v>
      </c>
      <c r="AD15" s="152">
        <f>IF(animals!AB25&gt;0,animals!AB25,"")</f>
        <v>7.63</v>
      </c>
      <c r="AE15" s="152">
        <f>IF(animals!AB26&gt;0,animals!AB26,"")</f>
        <v>5.64</v>
      </c>
      <c r="AF15" s="54" t="e">
        <f>IF(animals!#REF!&gt;0,animals!#REF!,"")</f>
        <v>#REF!</v>
      </c>
      <c r="AG15" s="54">
        <f>IF(animals!AB28&gt;0,animals!AB28,"")</f>
        <v>9.02</v>
      </c>
      <c r="AH15" s="54">
        <f>IF(animals!AB29&gt;0,animals!AB29,"")</f>
        <v>6.06</v>
      </c>
      <c r="AI15" s="54" t="e">
        <f>IF(animals!#REF!&gt;0,animals!#REF!,"")</f>
        <v>#REF!</v>
      </c>
      <c r="AJ15" s="54">
        <f>IF(animals!AB30&gt;0,animals!AB30,"")</f>
        <v>8.08</v>
      </c>
      <c r="AK15" s="54">
        <f>IF(animals!AB31&gt;0,animals!AB31,"")</f>
        <v>6.34</v>
      </c>
      <c r="AL15" s="54" t="e">
        <f>IF(animals!#REF!&gt;0,animals!#REF!,"")</f>
        <v>#REF!</v>
      </c>
      <c r="AM15" s="54">
        <f>IF(animals!AB33&gt;0,animals!AB33,"")</f>
        <v>9.58</v>
      </c>
      <c r="AN15" s="54">
        <f>IF(animals!AB34&gt;0,animals!AB34,"")</f>
        <v>7.82</v>
      </c>
      <c r="AO15" s="54" t="e">
        <f>IF(animals!#REF!&gt;0,animals!#REF!,"")</f>
        <v>#REF!</v>
      </c>
      <c r="AP15" s="54">
        <f>IF(animals!AB35&gt;0,animals!AB35,"")</f>
        <v>10.74</v>
      </c>
      <c r="AQ15" s="54">
        <f>IF(animals!AB36&gt;0,animals!AB36,"")</f>
        <v>7.75</v>
      </c>
    </row>
    <row r="16" spans="1:43" x14ac:dyDescent="0.2">
      <c r="A16" s="49" t="str">
        <f t="shared" si="0"/>
        <v>Mesobiotus efa</v>
      </c>
      <c r="B16" s="79" t="str">
        <f t="shared" si="0"/>
        <v>Russia</v>
      </c>
      <c r="C16" s="52" t="str">
        <f>animals!AD1</f>
        <v>275(207)</v>
      </c>
      <c r="D16" s="53">
        <f>IF(animals!AD3&gt;0,animals!AD3,"")</f>
        <v>284.04000000000002</v>
      </c>
      <c r="E16" s="54">
        <f>IF(animals!AD5&gt;0,animals!AD5,"")</f>
        <v>35.1</v>
      </c>
      <c r="F16" s="54" t="e">
        <f>IF(animals!#REF!&gt;0,animals!#REF!,"")</f>
        <v>#REF!</v>
      </c>
      <c r="G16" s="152" t="e">
        <f>IF(animals!#REF!&gt;0,animals!#REF!,"")</f>
        <v>#REF!</v>
      </c>
      <c r="H16" s="152" t="e">
        <f>IF(animals!#REF!&gt;0,animals!#REF!,"")</f>
        <v>#REF!</v>
      </c>
      <c r="I16" s="152">
        <f>IF(animals!AD6&gt;0,animals!AD6,"")</f>
        <v>27.3</v>
      </c>
      <c r="J16" s="152">
        <f>IF(animals!AD7&gt;0,animals!AD7,"")</f>
        <v>5.04</v>
      </c>
      <c r="K16" s="152">
        <f>IF(animals!AD8&gt;0,animals!AD8,"")</f>
        <v>3.66</v>
      </c>
      <c r="L16" s="175">
        <f>IF(animals!AD9&gt;0,animals!AD9,"")</f>
        <v>20.38</v>
      </c>
      <c r="M16" s="60">
        <f>IF(animals!AD11&gt;0,animals!AD11,"")</f>
        <v>4.37</v>
      </c>
      <c r="N16" s="152">
        <f>IF(animals!AD12&gt;0,animals!AD12,"")</f>
        <v>3.49</v>
      </c>
      <c r="O16" s="152">
        <f>IF(animals!AD13&gt;0,animals!AD13,"")</f>
        <v>3.81</v>
      </c>
      <c r="P16" s="152">
        <f>IF(animals!AD14&gt;0,animals!AD14,"")</f>
        <v>2.56</v>
      </c>
      <c r="Q16" s="152" t="e">
        <f>IF(animals!#REF!&gt;0,animals!#REF!,"")</f>
        <v>#REF!</v>
      </c>
      <c r="R16" s="152">
        <f>IF(animals!AD15&gt;0,animals!AD15,"")</f>
        <v>13.55</v>
      </c>
      <c r="S16" s="152">
        <f>IF(animals!AD16&gt;0,animals!AD16,"")</f>
        <v>16.71</v>
      </c>
      <c r="T16" s="54" t="e">
        <f>IF(animals!#REF!&gt;0,animals!#REF!,"")</f>
        <v>#REF!</v>
      </c>
      <c r="U16" s="54">
        <f>IF(animals!AD18&gt;0,animals!AD18,"")</f>
        <v>6.85</v>
      </c>
      <c r="V16" s="152">
        <f>IF(animals!AD19&gt;0,animals!AD19,"")</f>
        <v>5.54</v>
      </c>
      <c r="W16" s="152" t="e">
        <f>IF(animals!#REF!&gt;0,animals!#REF!,"")</f>
        <v>#REF!</v>
      </c>
      <c r="X16" s="152">
        <f>IF(animals!AD20&gt;0,animals!AD20,"")</f>
        <v>6.33</v>
      </c>
      <c r="Y16" s="152">
        <f>IF(animals!AD21&gt;0,animals!AD21,"")</f>
        <v>5.28</v>
      </c>
      <c r="Z16" s="54" t="e">
        <f>IF(animals!#REF!&gt;0,animals!#REF!,"")</f>
        <v>#REF!</v>
      </c>
      <c r="AA16" s="54">
        <f>IF(animals!AD23&gt;0,animals!AD23,"")</f>
        <v>7.3</v>
      </c>
      <c r="AB16" s="54">
        <f>IF(animals!AD24&gt;0,animals!AD24,"")</f>
        <v>6.21</v>
      </c>
      <c r="AC16" s="54" t="e">
        <f>IF(animals!#REF!&gt;0,animals!#REF!,"")</f>
        <v>#REF!</v>
      </c>
      <c r="AD16" s="152">
        <f>IF(animals!AD25&gt;0,animals!AD25,"")</f>
        <v>6.53</v>
      </c>
      <c r="AE16" s="152">
        <f>IF(animals!AD26&gt;0,animals!AD26,"")</f>
        <v>5.95</v>
      </c>
      <c r="AF16" s="54" t="e">
        <f>IF(animals!#REF!&gt;0,animals!#REF!,"")</f>
        <v>#REF!</v>
      </c>
      <c r="AG16" s="54">
        <f>IF(animals!AD28&gt;0,animals!AD28,"")</f>
        <v>6.94</v>
      </c>
      <c r="AH16" s="54">
        <f>IF(animals!AD29&gt;0,animals!AD29,"")</f>
        <v>5.58</v>
      </c>
      <c r="AI16" s="54" t="e">
        <f>IF(animals!#REF!&gt;0,animals!#REF!,"")</f>
        <v>#REF!</v>
      </c>
      <c r="AJ16" s="54">
        <f>IF(animals!AD30&gt;0,animals!AD30,"")</f>
        <v>6.63</v>
      </c>
      <c r="AK16" s="54">
        <f>IF(animals!AD31&gt;0,animals!AD31,"")</f>
        <v>5.72</v>
      </c>
      <c r="AL16" s="54" t="e">
        <f>IF(animals!#REF!&gt;0,animals!#REF!,"")</f>
        <v>#REF!</v>
      </c>
      <c r="AM16" s="54">
        <f>IF(animals!AD33&gt;0,animals!AD33,"")</f>
        <v>6.84</v>
      </c>
      <c r="AN16" s="54">
        <f>IF(animals!AD34&gt;0,animals!AD34,"")</f>
        <v>6.33</v>
      </c>
      <c r="AO16" s="54" t="e">
        <f>IF(animals!#REF!&gt;0,animals!#REF!,"")</f>
        <v>#REF!</v>
      </c>
      <c r="AP16" s="54">
        <f>IF(animals!AD35&gt;0,animals!AD35,"")</f>
        <v>8.93</v>
      </c>
      <c r="AQ16" s="54">
        <f>IF(animals!AD36&gt;0,animals!AD36,"")</f>
        <v>6.43</v>
      </c>
    </row>
    <row r="17" spans="1:43" x14ac:dyDescent="0.2">
      <c r="A17" s="49" t="str">
        <f t="shared" si="0"/>
        <v>Mesobiotus efa</v>
      </c>
      <c r="B17" s="79" t="str">
        <f t="shared" si="0"/>
        <v>Russia</v>
      </c>
      <c r="C17" s="52" t="str">
        <f>animals!AF1</f>
        <v>275(78)</v>
      </c>
      <c r="D17" s="53">
        <f>IF(animals!AF3&gt;0,animals!AF3,"")</f>
        <v>285.16000000000003</v>
      </c>
      <c r="E17" s="54">
        <f>IF(animals!AF5&gt;0,animals!AF5,"")</f>
        <v>36.78</v>
      </c>
      <c r="F17" s="54" t="e">
        <f>IF(animals!#REF!&gt;0,animals!#REF!,"")</f>
        <v>#REF!</v>
      </c>
      <c r="G17" s="152" t="e">
        <f>IF(animals!#REF!&gt;0,animals!#REF!,"")</f>
        <v>#REF!</v>
      </c>
      <c r="H17" s="152" t="e">
        <f>IF(animals!#REF!&gt;0,animals!#REF!,"")</f>
        <v>#REF!</v>
      </c>
      <c r="I17" s="152">
        <f>IF(animals!AF6&gt;0,animals!AF6,"")</f>
        <v>28.32</v>
      </c>
      <c r="J17" s="152">
        <f>IF(animals!AF7&gt;0,animals!AF7,"")</f>
        <v>5.16</v>
      </c>
      <c r="K17" s="152">
        <f>IF(animals!AF8&gt;0,animals!AF8,"")</f>
        <v>3.96</v>
      </c>
      <c r="L17" s="175">
        <f>IF(animals!AF9&gt;0,animals!AF9,"")</f>
        <v>22.2</v>
      </c>
      <c r="M17" s="60">
        <f>IF(animals!AF11&gt;0,animals!AF11,"")</f>
        <v>3.83</v>
      </c>
      <c r="N17" s="152">
        <f>IF(animals!AF12&gt;0,animals!AF12,"")</f>
        <v>3.08</v>
      </c>
      <c r="O17" s="152">
        <f>IF(animals!AF13&gt;0,animals!AF13,"")</f>
        <v>3.59</v>
      </c>
      <c r="P17" s="152">
        <f>IF(animals!AF14&gt;0,animals!AF14,"")</f>
        <v>3.62</v>
      </c>
      <c r="Q17" s="152" t="e">
        <f>IF(animals!#REF!&gt;0,animals!#REF!,"")</f>
        <v>#REF!</v>
      </c>
      <c r="R17" s="152">
        <f>IF(animals!AF15&gt;0,animals!AF15,"")</f>
        <v>12.61</v>
      </c>
      <c r="S17" s="152">
        <f>IF(animals!AF16&gt;0,animals!AF16,"")</f>
        <v>16.87</v>
      </c>
      <c r="T17" s="54" t="e">
        <f>IF(animals!#REF!&gt;0,animals!#REF!,"")</f>
        <v>#REF!</v>
      </c>
      <c r="U17" s="54">
        <f>IF(animals!AF18&gt;0,animals!AF18,"")</f>
        <v>6.99</v>
      </c>
      <c r="V17" s="152">
        <f>IF(animals!AF19&gt;0,animals!AF19,"")</f>
        <v>5.65</v>
      </c>
      <c r="W17" s="152" t="e">
        <f>IF(animals!#REF!&gt;0,animals!#REF!,"")</f>
        <v>#REF!</v>
      </c>
      <c r="X17" s="152">
        <f>IF(animals!AF20&gt;0,animals!AF20,"")</f>
        <v>6.28</v>
      </c>
      <c r="Y17" s="152">
        <f>IF(animals!AF21&gt;0,animals!AF21,"")</f>
        <v>5.13</v>
      </c>
      <c r="Z17" s="54" t="e">
        <f>IF(animals!#REF!&gt;0,animals!#REF!,"")</f>
        <v>#REF!</v>
      </c>
      <c r="AA17" s="54">
        <f>IF(animals!AF23&gt;0,animals!AF23,"")</f>
        <v>7.42</v>
      </c>
      <c r="AB17" s="54">
        <f>IF(animals!AF24&gt;0,animals!AF24,"")</f>
        <v>5.54</v>
      </c>
      <c r="AC17" s="54" t="e">
        <f>IF(animals!#REF!&gt;0,animals!#REF!,"")</f>
        <v>#REF!</v>
      </c>
      <c r="AD17" s="152">
        <f>IF(animals!AF25&gt;0,animals!AF25,"")</f>
        <v>6.68</v>
      </c>
      <c r="AE17" s="152">
        <f>IF(animals!AF26&gt;0,animals!AF26,"")</f>
        <v>5.9</v>
      </c>
      <c r="AF17" s="54" t="e">
        <f>IF(animals!#REF!&gt;0,animals!#REF!,"")</f>
        <v>#REF!</v>
      </c>
      <c r="AG17" s="54">
        <f>IF(animals!AF28&gt;0,animals!AF28,"")</f>
        <v>7.11</v>
      </c>
      <c r="AH17" s="54">
        <f>IF(animals!AF29&gt;0,animals!AF29,"")</f>
        <v>5.8</v>
      </c>
      <c r="AI17" s="54" t="e">
        <f>IF(animals!#REF!&gt;0,animals!#REF!,"")</f>
        <v>#REF!</v>
      </c>
      <c r="AJ17" s="54">
        <f>IF(animals!AF30&gt;0,animals!AF30,"")</f>
        <v>6.95</v>
      </c>
      <c r="AK17" s="54">
        <f>IF(animals!AF31&gt;0,animals!AF31,"")</f>
        <v>5.85</v>
      </c>
      <c r="AL17" s="54" t="e">
        <f>IF(animals!#REF!&gt;0,animals!#REF!,"")</f>
        <v>#REF!</v>
      </c>
      <c r="AM17" s="54">
        <f>IF(animals!AF33&gt;0,animals!AF33,"")</f>
        <v>8.35</v>
      </c>
      <c r="AN17" s="54">
        <f>IF(animals!AF34&gt;0,animals!AF34,"")</f>
        <v>6.7</v>
      </c>
      <c r="AO17" s="54" t="e">
        <f>IF(animals!#REF!&gt;0,animals!#REF!,"")</f>
        <v>#REF!</v>
      </c>
      <c r="AP17" s="54">
        <f>IF(animals!AF35&gt;0,animals!AF35,"")</f>
        <v>9.09</v>
      </c>
      <c r="AQ17" s="54">
        <f>IF(animals!AF36&gt;0,animals!AF36,"")</f>
        <v>6.44</v>
      </c>
    </row>
    <row r="18" spans="1:43" x14ac:dyDescent="0.2">
      <c r="A18" s="49" t="str">
        <f t="shared" si="0"/>
        <v>Mesobiotus efa</v>
      </c>
      <c r="B18" s="79" t="str">
        <f t="shared" si="0"/>
        <v>Russia</v>
      </c>
      <c r="C18" s="52" t="str">
        <f>animals!AH1</f>
        <v>275(80-1)</v>
      </c>
      <c r="D18" s="53">
        <f>IF(animals!AH3&gt;0,animals!AH3,"")</f>
        <v>296.7</v>
      </c>
      <c r="E18" s="54">
        <f>IF(animals!AH5&gt;0,animals!AH5,"")</f>
        <v>35.22</v>
      </c>
      <c r="F18" s="54" t="e">
        <f>IF(animals!#REF!&gt;0,animals!#REF!,"")</f>
        <v>#REF!</v>
      </c>
      <c r="G18" s="152" t="e">
        <f>IF(animals!#REF!&gt;0,animals!#REF!,"")</f>
        <v>#REF!</v>
      </c>
      <c r="H18" s="152" t="e">
        <f>IF(animals!#REF!&gt;0,animals!#REF!,"")</f>
        <v>#REF!</v>
      </c>
      <c r="I18" s="152">
        <f>IF(animals!AH6&gt;0,animals!AH6,"")</f>
        <v>27.18</v>
      </c>
      <c r="J18" s="152">
        <f>IF(animals!AH7&gt;0,animals!AH7,"")</f>
        <v>4.92</v>
      </c>
      <c r="K18" s="152">
        <f>IF(animals!AH8&gt;0,animals!AH8,"")</f>
        <v>3.72</v>
      </c>
      <c r="L18" s="175">
        <f>IF(animals!AH9&gt;0,animals!AH9,"")</f>
        <v>19.920000000000002</v>
      </c>
      <c r="M18" s="60">
        <f>IF(animals!AH11&gt;0,animals!AH11,"")</f>
        <v>3.23</v>
      </c>
      <c r="N18" s="152">
        <f>IF(animals!AH12&gt;0,animals!AH12,"")</f>
        <v>2.87</v>
      </c>
      <c r="O18" s="152">
        <f>IF(animals!AH13&gt;0,animals!AH13,"")</f>
        <v>3.77</v>
      </c>
      <c r="P18" s="152">
        <f>IF(animals!AH14&gt;0,animals!AH14,"")</f>
        <v>3.72</v>
      </c>
      <c r="Q18" s="152" t="e">
        <f>IF(animals!#REF!&gt;0,animals!#REF!,"")</f>
        <v>#REF!</v>
      </c>
      <c r="R18" s="152">
        <f>IF(animals!AH15&gt;0,animals!AH15,"")</f>
        <v>12.31</v>
      </c>
      <c r="S18" s="152">
        <f>IF(animals!AH16&gt;0,animals!AH16,"")</f>
        <v>16.5</v>
      </c>
      <c r="T18" s="54" t="e">
        <f>IF(animals!#REF!&gt;0,animals!#REF!,"")</f>
        <v>#REF!</v>
      </c>
      <c r="U18" s="54">
        <f>IF(animals!AH18&gt;0,animals!AH18,"")</f>
        <v>6.91</v>
      </c>
      <c r="V18" s="152">
        <f>IF(animals!AH19&gt;0,animals!AH19,"")</f>
        <v>5.94</v>
      </c>
      <c r="W18" s="152" t="e">
        <f>IF(animals!#REF!&gt;0,animals!#REF!,"")</f>
        <v>#REF!</v>
      </c>
      <c r="X18" s="152">
        <f>IF(animals!AH20&gt;0,animals!AH20,"")</f>
        <v>6.64</v>
      </c>
      <c r="Y18" s="152">
        <f>IF(animals!AH21&gt;0,animals!AH21,"")</f>
        <v>5.37</v>
      </c>
      <c r="Z18" s="54" t="e">
        <f>IF(animals!#REF!&gt;0,animals!#REF!,"")</f>
        <v>#REF!</v>
      </c>
      <c r="AA18" s="54">
        <f>IF(animals!AH23&gt;0,animals!AH23,"")</f>
        <v>6.84</v>
      </c>
      <c r="AB18" s="54">
        <f>IF(animals!AH24&gt;0,animals!AH24,"")</f>
        <v>5.69</v>
      </c>
      <c r="AC18" s="54" t="e">
        <f>IF(animals!#REF!&gt;0,animals!#REF!,"")</f>
        <v>#REF!</v>
      </c>
      <c r="AD18" s="152">
        <f>IF(animals!AH25&gt;0,animals!AH25,"")</f>
        <v>6.4</v>
      </c>
      <c r="AE18" s="152">
        <f>IF(animals!AH26&gt;0,animals!AH26,"")</f>
        <v>5.13</v>
      </c>
      <c r="AF18" s="54" t="e">
        <f>IF(animals!#REF!&gt;0,animals!#REF!,"")</f>
        <v>#REF!</v>
      </c>
      <c r="AG18" s="54">
        <f>IF(animals!AH28&gt;0,animals!AH28,"")</f>
        <v>6.85</v>
      </c>
      <c r="AH18" s="54">
        <f>IF(animals!AH29&gt;0,animals!AH29,"")</f>
        <v>5.27</v>
      </c>
      <c r="AI18" s="54" t="e">
        <f>IF(animals!#REF!&gt;0,animals!#REF!,"")</f>
        <v>#REF!</v>
      </c>
      <c r="AJ18" s="54">
        <f>IF(animals!AH30&gt;0,animals!AH30,"")</f>
        <v>6.69</v>
      </c>
      <c r="AK18" s="54">
        <f>IF(animals!AH31&gt;0,animals!AH31,"")</f>
        <v>5.61</v>
      </c>
      <c r="AL18" s="54" t="e">
        <f>IF(animals!#REF!&gt;0,animals!#REF!,"")</f>
        <v>#REF!</v>
      </c>
      <c r="AM18" s="54">
        <f>IF(animals!AH33&gt;0,animals!AH33,"")</f>
        <v>7.99</v>
      </c>
      <c r="AN18" s="54">
        <f>IF(animals!AH34&gt;0,animals!AH34,"")</f>
        <v>6.5</v>
      </c>
      <c r="AO18" s="54" t="e">
        <f>IF(animals!#REF!&gt;0,animals!#REF!,"")</f>
        <v>#REF!</v>
      </c>
      <c r="AP18" s="54">
        <f>IF(animals!AH35&gt;0,animals!AH35,"")</f>
        <v>8.65</v>
      </c>
      <c r="AQ18" s="54" t="str">
        <f>IF(animals!AH36&gt;0,animals!AH36,"")</f>
        <v/>
      </c>
    </row>
    <row r="19" spans="1:43" x14ac:dyDescent="0.2">
      <c r="A19" s="49" t="str">
        <f t="shared" si="0"/>
        <v>Mesobiotus efa</v>
      </c>
      <c r="B19" s="79" t="str">
        <f t="shared" si="0"/>
        <v>Russia</v>
      </c>
      <c r="C19" s="52" t="str">
        <f>animals!AJ1</f>
        <v>275(134)</v>
      </c>
      <c r="D19" s="53">
        <f>IF(animals!AJ3&gt;0,animals!AJ3,"")</f>
        <v>331.05</v>
      </c>
      <c r="E19" s="54">
        <f>IF(animals!AJ5&gt;0,animals!AJ5,"")</f>
        <v>36.6</v>
      </c>
      <c r="F19" s="54" t="e">
        <f>IF(animals!#REF!&gt;0,animals!#REF!,"")</f>
        <v>#REF!</v>
      </c>
      <c r="G19" s="152" t="e">
        <f>IF(animals!#REF!&gt;0,animals!#REF!,"")</f>
        <v>#REF!</v>
      </c>
      <c r="H19" s="152" t="e">
        <f>IF(animals!#REF!&gt;0,animals!#REF!,"")</f>
        <v>#REF!</v>
      </c>
      <c r="I19" s="152">
        <f>IF(animals!AJ6&gt;0,animals!AJ6,"")</f>
        <v>28.02</v>
      </c>
      <c r="J19" s="152">
        <f>IF(animals!AJ7&gt;0,animals!AJ7,"")</f>
        <v>4.4400000000000004</v>
      </c>
      <c r="K19" s="152">
        <f>IF(animals!AJ8&gt;0,animals!AJ8,"")</f>
        <v>3.06</v>
      </c>
      <c r="L19" s="175">
        <f>IF(animals!AJ9&gt;0,animals!AJ9,"")</f>
        <v>21.12</v>
      </c>
      <c r="M19" s="60">
        <f>IF(animals!AJ11&gt;0,animals!AJ11,"")</f>
        <v>3.73</v>
      </c>
      <c r="N19" s="152">
        <f>IF(animals!AJ12&gt;0,animals!AJ12,"")</f>
        <v>3.5</v>
      </c>
      <c r="O19" s="152">
        <f>IF(animals!AJ13&gt;0,animals!AJ13,"")</f>
        <v>3.93</v>
      </c>
      <c r="P19" s="152">
        <f>IF(animals!AJ14&gt;0,animals!AJ14,"")</f>
        <v>2.4</v>
      </c>
      <c r="Q19" s="152" t="e">
        <f>IF(animals!#REF!&gt;0,animals!#REF!,"")</f>
        <v>#REF!</v>
      </c>
      <c r="R19" s="152">
        <f>IF(animals!AJ15&gt;0,animals!AJ15,"")</f>
        <v>12.7</v>
      </c>
      <c r="S19" s="152">
        <f>IF(animals!AJ16&gt;0,animals!AJ16,"")</f>
        <v>16.28</v>
      </c>
      <c r="T19" s="54" t="e">
        <f>IF(animals!#REF!&gt;0,animals!#REF!,"")</f>
        <v>#REF!</v>
      </c>
      <c r="U19" s="54">
        <f>IF(animals!AJ18&gt;0,animals!AJ18,"")</f>
        <v>7.04</v>
      </c>
      <c r="V19" s="152">
        <f>IF(animals!AJ19&gt;0,animals!AJ19,"")</f>
        <v>6.23</v>
      </c>
      <c r="W19" s="152" t="e">
        <f>IF(animals!#REF!&gt;0,animals!#REF!,"")</f>
        <v>#REF!</v>
      </c>
      <c r="X19" s="152">
        <f>IF(animals!AJ20&gt;0,animals!AJ20,"")</f>
        <v>6.6</v>
      </c>
      <c r="Y19" s="152">
        <f>IF(animals!AJ21&gt;0,animals!AJ21,"")</f>
        <v>5.42</v>
      </c>
      <c r="Z19" s="54" t="e">
        <f>IF(animals!#REF!&gt;0,animals!#REF!,"")</f>
        <v>#REF!</v>
      </c>
      <c r="AA19" s="54">
        <f>IF(animals!AJ23&gt;0,animals!AJ23,"")</f>
        <v>7.44</v>
      </c>
      <c r="AB19" s="54">
        <f>IF(animals!AJ24&gt;0,animals!AJ24,"")</f>
        <v>5.56</v>
      </c>
      <c r="AC19" s="54" t="e">
        <f>IF(animals!#REF!&gt;0,animals!#REF!,"")</f>
        <v>#REF!</v>
      </c>
      <c r="AD19" s="152">
        <f>IF(animals!AJ25&gt;0,animals!AJ25,"")</f>
        <v>7.23</v>
      </c>
      <c r="AE19" s="152">
        <f>IF(animals!AJ26&gt;0,animals!AJ26,"")</f>
        <v>5.68</v>
      </c>
      <c r="AF19" s="54" t="e">
        <f>IF(animals!#REF!&gt;0,animals!#REF!,"")</f>
        <v>#REF!</v>
      </c>
      <c r="AG19" s="54">
        <f>IF(animals!AJ28&gt;0,animals!AJ28,"")</f>
        <v>7.72</v>
      </c>
      <c r="AH19" s="54">
        <f>IF(animals!AJ29&gt;0,animals!AJ29,"")</f>
        <v>6.17</v>
      </c>
      <c r="AI19" s="54" t="e">
        <f>IF(animals!#REF!&gt;0,animals!#REF!,"")</f>
        <v>#REF!</v>
      </c>
      <c r="AJ19" s="54">
        <f>IF(animals!AJ30&gt;0,animals!AJ30,"")</f>
        <v>7.11</v>
      </c>
      <c r="AK19" s="54">
        <f>IF(animals!AJ31&gt;0,animals!AJ31,"")</f>
        <v>6.23</v>
      </c>
      <c r="AL19" s="54" t="e">
        <f>IF(animals!#REF!&gt;0,animals!#REF!,"")</f>
        <v>#REF!</v>
      </c>
      <c r="AM19" s="54" t="str">
        <f>IF(animals!AJ33&gt;0,animals!AJ33,"")</f>
        <v/>
      </c>
      <c r="AN19" s="54" t="str">
        <f>IF(animals!AJ34&gt;0,animals!AJ34,"")</f>
        <v/>
      </c>
      <c r="AO19" s="54" t="e">
        <f>IF(animals!#REF!&gt;0,animals!#REF!,"")</f>
        <v>#REF!</v>
      </c>
      <c r="AP19" s="54" t="str">
        <f>IF(animals!AJ35&gt;0,animals!AJ35,"")</f>
        <v/>
      </c>
      <c r="AQ19" s="54" t="str">
        <f>IF(animals!AJ36&gt;0,animals!AJ36,"")</f>
        <v/>
      </c>
    </row>
    <row r="20" spans="1:43" x14ac:dyDescent="0.2">
      <c r="A20" s="49" t="str">
        <f t="shared" ref="A20:B31" si="1">A$2</f>
        <v>Mesobiotus efa</v>
      </c>
      <c r="B20" s="79" t="str">
        <f t="shared" si="1"/>
        <v>Russia</v>
      </c>
      <c r="C20" s="52" t="str">
        <f>animals!AL1</f>
        <v>275(211)</v>
      </c>
      <c r="D20" s="53" t="str">
        <f>IF(animals!AL3&gt;0,animals!AL3,"")</f>
        <v/>
      </c>
      <c r="E20" s="54">
        <f>IF(animals!AL5&gt;0,animals!AL5,"")</f>
        <v>44.04</v>
      </c>
      <c r="F20" s="54" t="e">
        <f>IF(animals!#REF!&gt;0,animals!#REF!,"")</f>
        <v>#REF!</v>
      </c>
      <c r="G20" s="152" t="e">
        <f>IF(animals!#REF!&gt;0,animals!#REF!,"")</f>
        <v>#REF!</v>
      </c>
      <c r="H20" s="152" t="e">
        <f>IF(animals!#REF!&gt;0,animals!#REF!,"")</f>
        <v>#REF!</v>
      </c>
      <c r="I20" s="152">
        <f>IF(animals!AL6&gt;0,animals!AL6,"")</f>
        <v>33.96</v>
      </c>
      <c r="J20" s="152">
        <f>IF(animals!AL7&gt;0,animals!AL7,"")</f>
        <v>8.64</v>
      </c>
      <c r="K20" s="152">
        <f>IF(animals!AL8&gt;0,animals!AL8,"")</f>
        <v>7.56</v>
      </c>
      <c r="L20" s="175" t="str">
        <f>IF(animals!AL9&gt;0,animals!AL9,"")</f>
        <v/>
      </c>
      <c r="M20" s="60">
        <f>IF(animals!AL11&gt;0,animals!AL11,"")</f>
        <v>6.48</v>
      </c>
      <c r="N20" s="152">
        <f>IF(animals!AL12&gt;0,animals!AL12,"")</f>
        <v>4.8600000000000003</v>
      </c>
      <c r="O20" s="152">
        <f>IF(animals!AL13&gt;0,animals!AL13,"")</f>
        <v>5.52</v>
      </c>
      <c r="P20" s="152">
        <f>IF(animals!AL14&gt;0,animals!AL14,"")</f>
        <v>3.94</v>
      </c>
      <c r="Q20" s="152" t="e">
        <f>IF(animals!#REF!&gt;0,animals!#REF!,"")</f>
        <v>#REF!</v>
      </c>
      <c r="R20" s="152">
        <f>IF(animals!AL15&gt;0,animals!AL15,"")</f>
        <v>18.600000000000001</v>
      </c>
      <c r="S20" s="152">
        <f>IF(animals!AL16&gt;0,animals!AL16,"")</f>
        <v>23.62</v>
      </c>
      <c r="T20" s="54" t="e">
        <f>IF(animals!#REF!&gt;0,animals!#REF!,"")</f>
        <v>#REF!</v>
      </c>
      <c r="U20" s="54">
        <f>IF(animals!AL18&gt;0,animals!AL18,"")</f>
        <v>9.44</v>
      </c>
      <c r="V20" s="152">
        <f>IF(animals!AL19&gt;0,animals!AL19,"")</f>
        <v>7.96</v>
      </c>
      <c r="W20" s="152" t="e">
        <f>IF(animals!#REF!&gt;0,animals!#REF!,"")</f>
        <v>#REF!</v>
      </c>
      <c r="X20" s="152">
        <f>IF(animals!AL20&gt;0,animals!AL20,"")</f>
        <v>8.4600000000000009</v>
      </c>
      <c r="Y20" s="152">
        <f>IF(animals!AL21&gt;0,animals!AL21,"")</f>
        <v>7.45</v>
      </c>
      <c r="Z20" s="54" t="e">
        <f>IF(animals!#REF!&gt;0,animals!#REF!,"")</f>
        <v>#REF!</v>
      </c>
      <c r="AA20" s="54">
        <f>IF(animals!AL23&gt;0,animals!AL23,"")</f>
        <v>9.65</v>
      </c>
      <c r="AB20" s="54">
        <f>IF(animals!AL24&gt;0,animals!AL24,"")</f>
        <v>6.98</v>
      </c>
      <c r="AC20" s="54" t="e">
        <f>IF(animals!#REF!&gt;0,animals!#REF!,"")</f>
        <v>#REF!</v>
      </c>
      <c r="AD20" s="152">
        <f>IF(animals!AL25&gt;0,animals!AL25,"")</f>
        <v>8.82</v>
      </c>
      <c r="AE20" s="152">
        <f>IF(animals!AL26&gt;0,animals!AL26,"")</f>
        <v>7.82</v>
      </c>
      <c r="AF20" s="54" t="e">
        <f>IF(animals!#REF!&gt;0,animals!#REF!,"")</f>
        <v>#REF!</v>
      </c>
      <c r="AG20" s="54">
        <f>IF(animals!AL28&gt;0,animals!AL28,"")</f>
        <v>9.26</v>
      </c>
      <c r="AH20" s="54">
        <f>IF(animals!AL29&gt;0,animals!AL29,"")</f>
        <v>8.35</v>
      </c>
      <c r="AI20" s="54" t="e">
        <f>IF(animals!#REF!&gt;0,animals!#REF!,"")</f>
        <v>#REF!</v>
      </c>
      <c r="AJ20" s="54">
        <f>IF(animals!AL30&gt;0,animals!AL30,"")</f>
        <v>8.6</v>
      </c>
      <c r="AK20" s="54">
        <f>IF(animals!AL31&gt;0,animals!AL31,"")</f>
        <v>7.85</v>
      </c>
      <c r="AL20" s="54" t="e">
        <f>IF(animals!#REF!&gt;0,animals!#REF!,"")</f>
        <v>#REF!</v>
      </c>
      <c r="AM20" s="54">
        <f>IF(animals!AL33&gt;0,animals!AL33,"")</f>
        <v>10.77</v>
      </c>
      <c r="AN20" s="54">
        <f>IF(animals!AL34&gt;0,animals!AL34,"")</f>
        <v>8.15</v>
      </c>
      <c r="AO20" s="54" t="e">
        <f>IF(animals!#REF!&gt;0,animals!#REF!,"")</f>
        <v>#REF!</v>
      </c>
      <c r="AP20" s="54">
        <f>IF(animals!AL35&gt;0,animals!AL35,"")</f>
        <v>11.21</v>
      </c>
      <c r="AQ20" s="54">
        <f>IF(animals!AL36&gt;0,animals!AL36,"")</f>
        <v>7.96</v>
      </c>
    </row>
    <row r="21" spans="1:43" x14ac:dyDescent="0.2">
      <c r="A21" s="49" t="str">
        <f t="shared" si="1"/>
        <v>Mesobiotus efa</v>
      </c>
      <c r="B21" s="79" t="str">
        <f t="shared" si="1"/>
        <v>Russia</v>
      </c>
      <c r="C21" s="52" t="str">
        <f>animals!AN1</f>
        <v>275(77)</v>
      </c>
      <c r="D21" s="53" t="str">
        <f>IF(animals!AN3&gt;0,animals!AN3,"")</f>
        <v/>
      </c>
      <c r="E21" s="54">
        <f>IF(animals!AN5&gt;0,animals!AN5,"")</f>
        <v>39.96</v>
      </c>
      <c r="F21" s="54" t="e">
        <f>IF(animals!#REF!&gt;0,animals!#REF!,"")</f>
        <v>#REF!</v>
      </c>
      <c r="G21" s="152" t="e">
        <f>IF(animals!#REF!&gt;0,animals!#REF!,"")</f>
        <v>#REF!</v>
      </c>
      <c r="H21" s="152" t="e">
        <f>IF(animals!#REF!&gt;0,animals!#REF!,"")</f>
        <v>#REF!</v>
      </c>
      <c r="I21" s="152">
        <f>IF(animals!AN6&gt;0,animals!AN6,"")</f>
        <v>31.38</v>
      </c>
      <c r="J21" s="152">
        <f>IF(animals!AN7&gt;0,animals!AN7,"")</f>
        <v>6.3</v>
      </c>
      <c r="K21" s="152">
        <f>IF(animals!AN8&gt;0,animals!AN8,"")</f>
        <v>4.62</v>
      </c>
      <c r="L21" s="175">
        <f>IF(animals!AN9&gt;0,animals!AN9,"")</f>
        <v>24</v>
      </c>
      <c r="M21" s="60">
        <f>IF(animals!AN11&gt;0,animals!AN11,"")</f>
        <v>5.24</v>
      </c>
      <c r="N21" s="152">
        <f>IF(animals!AN12&gt;0,animals!AN12,"")</f>
        <v>4.09</v>
      </c>
      <c r="O21" s="152">
        <f>IF(animals!AN13&gt;0,animals!AN13,"")</f>
        <v>4.55</v>
      </c>
      <c r="P21" s="152">
        <f>IF(animals!AN14&gt;0,animals!AN14,"")</f>
        <v>2.88</v>
      </c>
      <c r="Q21" s="152" t="e">
        <f>IF(animals!#REF!&gt;0,animals!#REF!,"")</f>
        <v>#REF!</v>
      </c>
      <c r="R21" s="152">
        <f>IF(animals!AN15&gt;0,animals!AN15,"")</f>
        <v>15.99</v>
      </c>
      <c r="S21" s="152">
        <f>IF(animals!AN16&gt;0,animals!AN16,"")</f>
        <v>19.86</v>
      </c>
      <c r="T21" s="54" t="e">
        <f>IF(animals!#REF!&gt;0,animals!#REF!,"")</f>
        <v>#REF!</v>
      </c>
      <c r="U21" s="54">
        <f>IF(animals!AN18&gt;0,animals!AN18,"")</f>
        <v>8.2100000000000009</v>
      </c>
      <c r="V21" s="152">
        <f>IF(animals!AN19&gt;0,animals!AN19,"")</f>
        <v>6.49</v>
      </c>
      <c r="W21" s="152" t="e">
        <f>IF(animals!#REF!&gt;0,animals!#REF!,"")</f>
        <v>#REF!</v>
      </c>
      <c r="X21" s="152">
        <f>IF(animals!AN20&gt;0,animals!AN20,"")</f>
        <v>7.88</v>
      </c>
      <c r="Y21" s="152">
        <f>IF(animals!AN21&gt;0,animals!AN21,"")</f>
        <v>6.71</v>
      </c>
      <c r="Z21" s="54" t="e">
        <f>IF(animals!#REF!&gt;0,animals!#REF!,"")</f>
        <v>#REF!</v>
      </c>
      <c r="AA21" s="54">
        <f>IF(animals!AN23&gt;0,animals!AN23,"")</f>
        <v>8.66</v>
      </c>
      <c r="AB21" s="54">
        <f>IF(animals!AN24&gt;0,animals!AN24,"")</f>
        <v>7.25</v>
      </c>
      <c r="AC21" s="54" t="e">
        <f>IF(animals!#REF!&gt;0,animals!#REF!,"")</f>
        <v>#REF!</v>
      </c>
      <c r="AD21" s="152">
        <f>IF(animals!AN25&gt;0,animals!AN25,"")</f>
        <v>7.6</v>
      </c>
      <c r="AE21" s="152">
        <f>IF(animals!AN26&gt;0,animals!AN26,"")</f>
        <v>7.22</v>
      </c>
      <c r="AF21" s="54" t="e">
        <f>IF(animals!#REF!&gt;0,animals!#REF!,"")</f>
        <v>#REF!</v>
      </c>
      <c r="AG21" s="54">
        <f>IF(animals!AN28&gt;0,animals!AN28,"")</f>
        <v>8.7200000000000006</v>
      </c>
      <c r="AH21" s="54">
        <f>IF(animals!AN29&gt;0,animals!AN29,"")</f>
        <v>7.15</v>
      </c>
      <c r="AI21" s="54" t="e">
        <f>IF(animals!#REF!&gt;0,animals!#REF!,"")</f>
        <v>#REF!</v>
      </c>
      <c r="AJ21" s="54">
        <f>IF(animals!AN30&gt;0,animals!AN30,"")</f>
        <v>8.11</v>
      </c>
      <c r="AK21" s="54">
        <f>IF(animals!AN31&gt;0,animals!AN31,"")</f>
        <v>6.82</v>
      </c>
      <c r="AL21" s="54" t="e">
        <f>IF(animals!#REF!&gt;0,animals!#REF!,"")</f>
        <v>#REF!</v>
      </c>
      <c r="AM21" s="54">
        <f>IF(animals!AN33&gt;0,animals!AN33,"")</f>
        <v>9.75</v>
      </c>
      <c r="AN21" s="54">
        <f>IF(animals!AN34&gt;0,animals!AN34,"")</f>
        <v>6.75</v>
      </c>
      <c r="AO21" s="54" t="e">
        <f>IF(animals!#REF!&gt;0,animals!#REF!,"")</f>
        <v>#REF!</v>
      </c>
      <c r="AP21" s="54">
        <f>IF(animals!AN35&gt;0,animals!AN35,"")</f>
        <v>10.55</v>
      </c>
      <c r="AQ21" s="54">
        <f>IF(animals!AN36&gt;0,animals!AN36,"")</f>
        <v>7.15</v>
      </c>
    </row>
    <row r="22" spans="1:43" x14ac:dyDescent="0.2">
      <c r="A22" s="49" t="str">
        <f t="shared" si="1"/>
        <v>Mesobiotus efa</v>
      </c>
      <c r="B22" s="79" t="str">
        <f t="shared" si="1"/>
        <v>Russia</v>
      </c>
      <c r="C22" s="52" t="str">
        <f>animals!AP1</f>
        <v>275(104)</v>
      </c>
      <c r="D22" s="53" t="str">
        <f>IF(animals!AP3&gt;0,animals!AP3,"")</f>
        <v/>
      </c>
      <c r="E22" s="54">
        <f>IF(animals!AP5&gt;0,animals!AP5,"")</f>
        <v>43.14</v>
      </c>
      <c r="F22" s="54" t="e">
        <f>IF(animals!#REF!&gt;0,animals!#REF!,"")</f>
        <v>#REF!</v>
      </c>
      <c r="G22" s="152" t="e">
        <f>IF(animals!#REF!&gt;0,animals!#REF!,"")</f>
        <v>#REF!</v>
      </c>
      <c r="H22" s="152" t="e">
        <f>IF(animals!#REF!&gt;0,animals!#REF!,"")</f>
        <v>#REF!</v>
      </c>
      <c r="I22" s="152">
        <f>IF(animals!AP6&gt;0,animals!AP6,"")</f>
        <v>33.24</v>
      </c>
      <c r="J22" s="152">
        <f>IF(animals!AP7&gt;0,animals!AP7,"")</f>
        <v>6.6</v>
      </c>
      <c r="K22" s="152">
        <f>IF(animals!AP8&gt;0,animals!AP8,"")</f>
        <v>4.8</v>
      </c>
      <c r="L22" s="175">
        <f>IF(animals!AP9&gt;0,animals!AP9,"")</f>
        <v>26.28</v>
      </c>
      <c r="M22" s="60">
        <f>IF(animals!AP11&gt;0,animals!AP11,"")</f>
        <v>5.85</v>
      </c>
      <c r="N22" s="152">
        <f>IF(animals!AP12&gt;0,animals!AP12,"")</f>
        <v>4.42</v>
      </c>
      <c r="O22" s="152">
        <f>IF(animals!AP13&gt;0,animals!AP13,"")</f>
        <v>6</v>
      </c>
      <c r="P22" s="152">
        <f>IF(animals!AP14&gt;0,animals!AP14,"")</f>
        <v>4.82</v>
      </c>
      <c r="Q22" s="152" t="e">
        <f>IF(animals!#REF!&gt;0,animals!#REF!,"")</f>
        <v>#REF!</v>
      </c>
      <c r="R22" s="152">
        <f>IF(animals!AP15&gt;0,animals!AP15,"")</f>
        <v>17.329999999999998</v>
      </c>
      <c r="S22" s="152">
        <f>IF(animals!AP16&gt;0,animals!AP16,"")</f>
        <v>22.4</v>
      </c>
      <c r="T22" s="54" t="e">
        <f>IF(animals!#REF!&gt;0,animals!#REF!,"")</f>
        <v>#REF!</v>
      </c>
      <c r="U22" s="54">
        <f>IF(animals!AP18&gt;0,animals!AP18,"")</f>
        <v>9.08</v>
      </c>
      <c r="V22" s="152">
        <f>IF(animals!AP19&gt;0,animals!AP19,"")</f>
        <v>7.27</v>
      </c>
      <c r="W22" s="152" t="e">
        <f>IF(animals!#REF!&gt;0,animals!#REF!,"")</f>
        <v>#REF!</v>
      </c>
      <c r="X22" s="152">
        <f>IF(animals!AP20&gt;0,animals!AP20,"")</f>
        <v>8.2799999999999994</v>
      </c>
      <c r="Y22" s="152">
        <f>IF(animals!AP21&gt;0,animals!AP21,"")</f>
        <v>6.82</v>
      </c>
      <c r="Z22" s="54" t="e">
        <f>IF(animals!#REF!&gt;0,animals!#REF!,"")</f>
        <v>#REF!</v>
      </c>
      <c r="AA22" s="54">
        <f>IF(animals!AP23&gt;0,animals!AP23,"")</f>
        <v>9.0399999999999991</v>
      </c>
      <c r="AB22" s="54">
        <f>IF(animals!AP24&gt;0,animals!AP24,"")</f>
        <v>7.48</v>
      </c>
      <c r="AC22" s="54" t="e">
        <f>IF(animals!#REF!&gt;0,animals!#REF!,"")</f>
        <v>#REF!</v>
      </c>
      <c r="AD22" s="152">
        <f>IF(animals!AP25&gt;0,animals!AP25,"")</f>
        <v>8.39</v>
      </c>
      <c r="AE22" s="152">
        <f>IF(animals!AP26&gt;0,animals!AP26,"")</f>
        <v>7.63</v>
      </c>
      <c r="AF22" s="54" t="e">
        <f>IF(animals!#REF!&gt;0,animals!#REF!,"")</f>
        <v>#REF!</v>
      </c>
      <c r="AG22" s="54">
        <f>IF(animals!AP28&gt;0,animals!AP28,"")</f>
        <v>9.32</v>
      </c>
      <c r="AH22" s="54">
        <f>IF(animals!AP29&gt;0,animals!AP29,"")</f>
        <v>7.28</v>
      </c>
      <c r="AI22" s="54" t="e">
        <f>IF(animals!#REF!&gt;0,animals!#REF!,"")</f>
        <v>#REF!</v>
      </c>
      <c r="AJ22" s="54">
        <f>IF(animals!AP30&gt;0,animals!AP30,"")</f>
        <v>8.27</v>
      </c>
      <c r="AK22" s="54">
        <f>IF(animals!AP31&gt;0,animals!AP31,"")</f>
        <v>6.98</v>
      </c>
      <c r="AL22" s="54" t="e">
        <f>IF(animals!#REF!&gt;0,animals!#REF!,"")</f>
        <v>#REF!</v>
      </c>
      <c r="AM22" s="54">
        <f>IF(animals!AP33&gt;0,animals!AP33,"")</f>
        <v>10.16</v>
      </c>
      <c r="AN22" s="54">
        <f>IF(animals!AP34&gt;0,animals!AP34,"")</f>
        <v>7.58</v>
      </c>
      <c r="AO22" s="54" t="e">
        <f>IF(animals!#REF!&gt;0,animals!#REF!,"")</f>
        <v>#REF!</v>
      </c>
      <c r="AP22" s="54">
        <f>IF(animals!AP35&gt;0,animals!AP35,"")</f>
        <v>10.74</v>
      </c>
      <c r="AQ22" s="54">
        <f>IF(animals!AP36&gt;0,animals!AP36,"")</f>
        <v>7.07</v>
      </c>
    </row>
    <row r="23" spans="1:43" x14ac:dyDescent="0.2">
      <c r="A23" s="49" t="str">
        <f t="shared" si="1"/>
        <v>Mesobiotus efa</v>
      </c>
      <c r="B23" s="79" t="str">
        <f t="shared" si="1"/>
        <v>Russia</v>
      </c>
      <c r="C23" s="52" t="str">
        <f>animals!AR1</f>
        <v>275(105)</v>
      </c>
      <c r="D23" s="53" t="str">
        <f>IF(animals!AR3&gt;0,animals!AR3,"")</f>
        <v/>
      </c>
      <c r="E23" s="54">
        <f>IF(animals!AR5&gt;0,animals!AR5,"")</f>
        <v>35.58</v>
      </c>
      <c r="F23" s="54" t="e">
        <f>IF(animals!#REF!&gt;0,animals!#REF!,"")</f>
        <v>#REF!</v>
      </c>
      <c r="G23" s="152" t="e">
        <f>IF(animals!#REF!&gt;0,animals!#REF!,"")</f>
        <v>#REF!</v>
      </c>
      <c r="H23" s="152" t="e">
        <f>IF(animals!#REF!&gt;0,animals!#REF!,"")</f>
        <v>#REF!</v>
      </c>
      <c r="I23" s="152">
        <f>IF(animals!AR6&gt;0,animals!AR6,"")</f>
        <v>27.48</v>
      </c>
      <c r="J23" s="152">
        <f>IF(animals!AR7&gt;0,animals!AR7,"")</f>
        <v>5.52</v>
      </c>
      <c r="K23" s="152">
        <f>IF(animals!AR8&gt;0,animals!AR8,"")</f>
        <v>4.1399999999999997</v>
      </c>
      <c r="L23" s="175">
        <f>IF(animals!AR9&gt;0,animals!AR9,"")</f>
        <v>20.64</v>
      </c>
      <c r="M23" s="60">
        <f>IF(animals!AR11&gt;0,animals!AR11,"")</f>
        <v>3.65</v>
      </c>
      <c r="N23" s="152">
        <f>IF(animals!AR12&gt;0,animals!AR12,"")</f>
        <v>3.56</v>
      </c>
      <c r="O23" s="152">
        <f>IF(animals!AR13&gt;0,animals!AR13,"")</f>
        <v>4.42</v>
      </c>
      <c r="P23" s="152">
        <f>IF(animals!AR14&gt;0,animals!AR14,"")</f>
        <v>3.15</v>
      </c>
      <c r="Q23" s="152" t="e">
        <f>IF(animals!#REF!&gt;0,animals!#REF!,"")</f>
        <v>#REF!</v>
      </c>
      <c r="R23" s="152">
        <f>IF(animals!AR15&gt;0,animals!AR15,"")</f>
        <v>13.41</v>
      </c>
      <c r="S23" s="152">
        <f>IF(animals!AR16&gt;0,animals!AR16,"")</f>
        <v>17.14</v>
      </c>
      <c r="T23" s="54" t="e">
        <f>IF(animals!#REF!&gt;0,animals!#REF!,"")</f>
        <v>#REF!</v>
      </c>
      <c r="U23" s="54">
        <f>IF(animals!AR18&gt;0,animals!AR18,"")</f>
        <v>6.69</v>
      </c>
      <c r="V23" s="152">
        <f>IF(animals!AR19&gt;0,animals!AR19,"")</f>
        <v>5.6</v>
      </c>
      <c r="W23" s="152" t="e">
        <f>IF(animals!#REF!&gt;0,animals!#REF!,"")</f>
        <v>#REF!</v>
      </c>
      <c r="X23" s="152">
        <f>IF(animals!AR20&gt;0,animals!AR20,"")</f>
        <v>6.59</v>
      </c>
      <c r="Y23" s="152">
        <f>IF(animals!AR21&gt;0,animals!AR21,"")</f>
        <v>5.72</v>
      </c>
      <c r="Z23" s="54" t="e">
        <f>IF(animals!#REF!&gt;0,animals!#REF!,"")</f>
        <v>#REF!</v>
      </c>
      <c r="AA23" s="54">
        <f>IF(animals!AR23&gt;0,animals!AR23,"")</f>
        <v>7.21</v>
      </c>
      <c r="AB23" s="54">
        <f>IF(animals!AR24&gt;0,animals!AR24,"")</f>
        <v>5.7</v>
      </c>
      <c r="AC23" s="54" t="e">
        <f>IF(animals!#REF!&gt;0,animals!#REF!,"")</f>
        <v>#REF!</v>
      </c>
      <c r="AD23" s="152">
        <f>IF(animals!AR25&gt;0,animals!AR25,"")</f>
        <v>6.49</v>
      </c>
      <c r="AE23" s="152">
        <f>IF(animals!AR26&gt;0,animals!AR26,"")</f>
        <v>5.57</v>
      </c>
      <c r="AF23" s="54" t="e">
        <f>IF(animals!#REF!&gt;0,animals!#REF!,"")</f>
        <v>#REF!</v>
      </c>
      <c r="AG23" s="54">
        <f>IF(animals!AR28&gt;0,animals!AR28,"")</f>
        <v>7.44</v>
      </c>
      <c r="AH23" s="54">
        <f>IF(animals!AR29&gt;0,animals!AR29,"")</f>
        <v>5.82</v>
      </c>
      <c r="AI23" s="54" t="e">
        <f>IF(animals!#REF!&gt;0,animals!#REF!,"")</f>
        <v>#REF!</v>
      </c>
      <c r="AJ23" s="54">
        <f>IF(animals!AR30&gt;0,animals!AR30,"")</f>
        <v>7.07</v>
      </c>
      <c r="AK23" s="54">
        <f>IF(animals!AR31&gt;0,animals!AR31,"")</f>
        <v>6.01</v>
      </c>
      <c r="AL23" s="54" t="e">
        <f>IF(animals!#REF!&gt;0,animals!#REF!,"")</f>
        <v>#REF!</v>
      </c>
      <c r="AM23" s="54">
        <f>IF(animals!AR33&gt;0,animals!AR33,"")</f>
        <v>8.9700000000000006</v>
      </c>
      <c r="AN23" s="54">
        <f>IF(animals!AR34&gt;0,animals!AR34,"")</f>
        <v>6.56</v>
      </c>
      <c r="AO23" s="54" t="e">
        <f>IF(animals!#REF!&gt;0,animals!#REF!,"")</f>
        <v>#REF!</v>
      </c>
      <c r="AP23" s="54">
        <f>IF(animals!AR35&gt;0,animals!AR35,"")</f>
        <v>7.98</v>
      </c>
      <c r="AQ23" s="54">
        <f>IF(animals!AR36&gt;0,animals!AR36,"")</f>
        <v>6.18</v>
      </c>
    </row>
    <row r="24" spans="1:43" x14ac:dyDescent="0.2">
      <c r="A24" s="49" t="str">
        <f t="shared" si="1"/>
        <v>Mesobiotus efa</v>
      </c>
      <c r="B24" s="79" t="str">
        <f t="shared" si="1"/>
        <v>Russia</v>
      </c>
      <c r="C24" s="52">
        <f>animals!AT1</f>
        <v>23</v>
      </c>
      <c r="D24" s="53" t="str">
        <f>IF(animals!AT3&gt;0,animals!AT3,"")</f>
        <v/>
      </c>
      <c r="E24" s="54" t="str">
        <f>IF(animals!AT5&gt;0,animals!AT5,"")</f>
        <v/>
      </c>
      <c r="F24" s="54" t="e">
        <f>IF(animals!#REF!&gt;0,animals!#REF!,"")</f>
        <v>#REF!</v>
      </c>
      <c r="G24" s="152" t="e">
        <f>IF(animals!#REF!&gt;0,animals!#REF!,"")</f>
        <v>#REF!</v>
      </c>
      <c r="H24" s="152" t="e">
        <f>IF(animals!#REF!&gt;0,animals!#REF!,"")</f>
        <v>#REF!</v>
      </c>
      <c r="I24" s="152" t="str">
        <f>IF(animals!AT6&gt;0,animals!AT6,"")</f>
        <v/>
      </c>
      <c r="J24" s="152" t="str">
        <f>IF(animals!AT7&gt;0,animals!AT7,"")</f>
        <v/>
      </c>
      <c r="K24" s="152" t="str">
        <f>IF(animals!AT8&gt;0,animals!AT8,"")</f>
        <v/>
      </c>
      <c r="L24" s="175" t="str">
        <f>IF(animals!AT9&gt;0,animals!AT9,"")</f>
        <v/>
      </c>
      <c r="M24" s="60" t="str">
        <f>IF(animals!AT11&gt;0,animals!AT11,"")</f>
        <v/>
      </c>
      <c r="N24" s="152" t="str">
        <f>IF(animals!AT12&gt;0,animals!AT12,"")</f>
        <v/>
      </c>
      <c r="O24" s="152" t="str">
        <f>IF(animals!AT13&gt;0,animals!AT13,"")</f>
        <v/>
      </c>
      <c r="P24" s="152" t="str">
        <f>IF(animals!AT14&gt;0,animals!AT14,"")</f>
        <v/>
      </c>
      <c r="Q24" s="152" t="e">
        <f>IF(animals!#REF!&gt;0,animals!#REF!,"")</f>
        <v>#REF!</v>
      </c>
      <c r="R24" s="152" t="str">
        <f>IF(animals!AT15&gt;0,animals!AT15,"")</f>
        <v/>
      </c>
      <c r="S24" s="152" t="str">
        <f>IF(animals!AT16&gt;0,animals!AT16,"")</f>
        <v/>
      </c>
      <c r="T24" s="54" t="e">
        <f>IF(animals!#REF!&gt;0,animals!#REF!,"")</f>
        <v>#REF!</v>
      </c>
      <c r="U24" s="54" t="str">
        <f>IF(animals!AT18&gt;0,animals!AT18,"")</f>
        <v/>
      </c>
      <c r="V24" s="152" t="str">
        <f>IF(animals!AT19&gt;0,animals!AT19,"")</f>
        <v/>
      </c>
      <c r="W24" s="152" t="e">
        <f>IF(animals!#REF!&gt;0,animals!#REF!,"")</f>
        <v>#REF!</v>
      </c>
      <c r="X24" s="152" t="str">
        <f>IF(animals!AT20&gt;0,animals!AT20,"")</f>
        <v/>
      </c>
      <c r="Y24" s="152" t="str">
        <f>IF(animals!AT21&gt;0,animals!AT21,"")</f>
        <v/>
      </c>
      <c r="Z24" s="54" t="e">
        <f>IF(animals!#REF!&gt;0,animals!#REF!,"")</f>
        <v>#REF!</v>
      </c>
      <c r="AA24" s="54" t="str">
        <f>IF(animals!AT23&gt;0,animals!AT23,"")</f>
        <v/>
      </c>
      <c r="AB24" s="54" t="str">
        <f>IF(animals!AT24&gt;0,animals!AT24,"")</f>
        <v/>
      </c>
      <c r="AC24" s="54" t="e">
        <f>IF(animals!#REF!&gt;0,animals!#REF!,"")</f>
        <v>#REF!</v>
      </c>
      <c r="AD24" s="152" t="str">
        <f>IF(animals!AT25&gt;0,animals!AT25,"")</f>
        <v/>
      </c>
      <c r="AE24" s="152" t="str">
        <f>IF(animals!AT26&gt;0,animals!AT26,"")</f>
        <v/>
      </c>
      <c r="AF24" s="54" t="e">
        <f>IF(animals!#REF!&gt;0,animals!#REF!,"")</f>
        <v>#REF!</v>
      </c>
      <c r="AG24" s="54" t="str">
        <f>IF(animals!AT28&gt;0,animals!AT28,"")</f>
        <v/>
      </c>
      <c r="AH24" s="54" t="str">
        <f>IF(animals!AT29&gt;0,animals!AT29,"")</f>
        <v/>
      </c>
      <c r="AI24" s="54" t="e">
        <f>IF(animals!#REF!&gt;0,animals!#REF!,"")</f>
        <v>#REF!</v>
      </c>
      <c r="AJ24" s="54" t="str">
        <f>IF(animals!AT30&gt;0,animals!AT30,"")</f>
        <v/>
      </c>
      <c r="AK24" s="54" t="str">
        <f>IF(animals!AT31&gt;0,animals!AT31,"")</f>
        <v/>
      </c>
      <c r="AL24" s="54" t="e">
        <f>IF(animals!#REF!&gt;0,animals!#REF!,"")</f>
        <v>#REF!</v>
      </c>
      <c r="AM24" s="54" t="str">
        <f>IF(animals!AT33&gt;0,animals!AT33,"")</f>
        <v/>
      </c>
      <c r="AN24" s="54" t="str">
        <f>IF(animals!AT34&gt;0,animals!AT34,"")</f>
        <v/>
      </c>
      <c r="AO24" s="54" t="e">
        <f>IF(animals!#REF!&gt;0,animals!#REF!,"")</f>
        <v>#REF!</v>
      </c>
      <c r="AP24" s="54" t="str">
        <f>IF(animals!AT35&gt;0,animals!AT35,"")</f>
        <v/>
      </c>
      <c r="AQ24" s="54" t="str">
        <f>IF(animals!AT36&gt;0,animals!AT36,"")</f>
        <v/>
      </c>
    </row>
    <row r="25" spans="1:43" x14ac:dyDescent="0.2">
      <c r="A25" s="49" t="str">
        <f t="shared" si="1"/>
        <v>Mesobiotus efa</v>
      </c>
      <c r="B25" s="79" t="str">
        <f t="shared" si="1"/>
        <v>Russia</v>
      </c>
      <c r="C25" s="52">
        <f>animals!AV1</f>
        <v>24</v>
      </c>
      <c r="D25" s="53" t="str">
        <f>IF(animals!AV3&gt;0,animals!AV3,"")</f>
        <v/>
      </c>
      <c r="E25" s="54" t="str">
        <f>IF(animals!AV5&gt;0,animals!AV5,"")</f>
        <v/>
      </c>
      <c r="F25" s="54" t="e">
        <f>IF(animals!#REF!&gt;0,animals!#REF!,"")</f>
        <v>#REF!</v>
      </c>
      <c r="G25" s="152" t="e">
        <f>IF(animals!#REF!&gt;0,animals!#REF!,"")</f>
        <v>#REF!</v>
      </c>
      <c r="H25" s="152" t="e">
        <f>IF(animals!#REF!&gt;0,animals!#REF!,"")</f>
        <v>#REF!</v>
      </c>
      <c r="I25" s="152" t="str">
        <f>IF(animals!AV6&gt;0,animals!AV6,"")</f>
        <v/>
      </c>
      <c r="J25" s="152" t="str">
        <f>IF(animals!AV7&gt;0,animals!AV7,"")</f>
        <v/>
      </c>
      <c r="K25" s="152" t="str">
        <f>IF(animals!AV8&gt;0,animals!AV8,"")</f>
        <v/>
      </c>
      <c r="L25" s="175" t="str">
        <f>IF(animals!AV9&gt;0,animals!AV9,"")</f>
        <v/>
      </c>
      <c r="M25" s="60" t="str">
        <f>IF(animals!AV11&gt;0,animals!AV11,"")</f>
        <v/>
      </c>
      <c r="N25" s="152" t="str">
        <f>IF(animals!AV12&gt;0,animals!AV12,"")</f>
        <v/>
      </c>
      <c r="O25" s="152" t="str">
        <f>IF(animals!AV13&gt;0,animals!AV13,"")</f>
        <v/>
      </c>
      <c r="P25" s="152" t="str">
        <f>IF(animals!AV14&gt;0,animals!AV14,"")</f>
        <v/>
      </c>
      <c r="Q25" s="152" t="e">
        <f>IF(animals!#REF!&gt;0,animals!#REF!,"")</f>
        <v>#REF!</v>
      </c>
      <c r="R25" s="152" t="str">
        <f>IF(animals!AV15&gt;0,animals!AV15,"")</f>
        <v/>
      </c>
      <c r="S25" s="152" t="str">
        <f>IF(animals!AV16&gt;0,animals!AV16,"")</f>
        <v/>
      </c>
      <c r="T25" s="54" t="e">
        <f>IF(animals!#REF!&gt;0,animals!#REF!,"")</f>
        <v>#REF!</v>
      </c>
      <c r="U25" s="54" t="str">
        <f>IF(animals!AV18&gt;0,animals!AV18,"")</f>
        <v/>
      </c>
      <c r="V25" s="152" t="str">
        <f>IF(animals!AV19&gt;0,animals!AV19,"")</f>
        <v/>
      </c>
      <c r="W25" s="152" t="e">
        <f>IF(animals!#REF!&gt;0,animals!#REF!,"")</f>
        <v>#REF!</v>
      </c>
      <c r="X25" s="152" t="str">
        <f>IF(animals!AV20&gt;0,animals!AV20,"")</f>
        <v/>
      </c>
      <c r="Y25" s="152" t="str">
        <f>IF(animals!AV21&gt;0,animals!AV21,"")</f>
        <v/>
      </c>
      <c r="Z25" s="54" t="e">
        <f>IF(animals!#REF!&gt;0,animals!#REF!,"")</f>
        <v>#REF!</v>
      </c>
      <c r="AA25" s="54" t="str">
        <f>IF(animals!AV23&gt;0,animals!AV23,"")</f>
        <v/>
      </c>
      <c r="AB25" s="54" t="str">
        <f>IF(animals!AV24&gt;0,animals!AV24,"")</f>
        <v/>
      </c>
      <c r="AC25" s="54" t="e">
        <f>IF(animals!#REF!&gt;0,animals!#REF!,"")</f>
        <v>#REF!</v>
      </c>
      <c r="AD25" s="152" t="str">
        <f>IF(animals!AV25&gt;0,animals!AV25,"")</f>
        <v/>
      </c>
      <c r="AE25" s="152" t="str">
        <f>IF(animals!AV26&gt;0,animals!AV26,"")</f>
        <v/>
      </c>
      <c r="AF25" s="54" t="e">
        <f>IF(animals!#REF!&gt;0,animals!#REF!,"")</f>
        <v>#REF!</v>
      </c>
      <c r="AG25" s="54" t="str">
        <f>IF(animals!AV28&gt;0,animals!AV28,"")</f>
        <v/>
      </c>
      <c r="AH25" s="54" t="str">
        <f>IF(animals!AV29&gt;0,animals!AV29,"")</f>
        <v/>
      </c>
      <c r="AI25" s="54" t="e">
        <f>IF(animals!#REF!&gt;0,animals!#REF!,"")</f>
        <v>#REF!</v>
      </c>
      <c r="AJ25" s="54" t="str">
        <f>IF(animals!AV30&gt;0,animals!AV30,"")</f>
        <v/>
      </c>
      <c r="AK25" s="54" t="str">
        <f>IF(animals!AV31&gt;0,animals!AV31,"")</f>
        <v/>
      </c>
      <c r="AL25" s="54" t="e">
        <f>IF(animals!#REF!&gt;0,animals!#REF!,"")</f>
        <v>#REF!</v>
      </c>
      <c r="AM25" s="54" t="str">
        <f>IF(animals!AV33&gt;0,animals!AV33,"")</f>
        <v/>
      </c>
      <c r="AN25" s="54" t="str">
        <f>IF(animals!AV34&gt;0,animals!AV34,"")</f>
        <v/>
      </c>
      <c r="AO25" s="54" t="e">
        <f>IF(animals!#REF!&gt;0,animals!#REF!,"")</f>
        <v>#REF!</v>
      </c>
      <c r="AP25" s="54" t="str">
        <f>IF(animals!AV35&gt;0,animals!AV35,"")</f>
        <v/>
      </c>
      <c r="AQ25" s="54" t="str">
        <f>IF(animals!AV36&gt;0,animals!AV36,"")</f>
        <v/>
      </c>
    </row>
    <row r="26" spans="1:43" x14ac:dyDescent="0.2">
      <c r="A26" s="49" t="str">
        <f t="shared" si="1"/>
        <v>Mesobiotus efa</v>
      </c>
      <c r="B26" s="79" t="str">
        <f t="shared" si="1"/>
        <v>Russia</v>
      </c>
      <c r="C26" s="52">
        <f>animals!AX1</f>
        <v>25</v>
      </c>
      <c r="D26" s="53" t="str">
        <f>IF(animals!AX3&gt;0,animals!AX3,"")</f>
        <v/>
      </c>
      <c r="E26" s="54" t="str">
        <f>IF(animals!AX5&gt;0,animals!AX5,"")</f>
        <v/>
      </c>
      <c r="F26" s="54" t="e">
        <f>IF(animals!#REF!&gt;0,animals!#REF!,"")</f>
        <v>#REF!</v>
      </c>
      <c r="G26" s="152" t="e">
        <f>IF(animals!#REF!&gt;0,animals!#REF!,"")</f>
        <v>#REF!</v>
      </c>
      <c r="H26" s="152" t="e">
        <f>IF(animals!#REF!&gt;0,animals!#REF!,"")</f>
        <v>#REF!</v>
      </c>
      <c r="I26" s="152" t="str">
        <f>IF(animals!AX6&gt;0,animals!AX6,"")</f>
        <v/>
      </c>
      <c r="J26" s="152" t="str">
        <f>IF(animals!AX7&gt;0,animals!AX7,"")</f>
        <v/>
      </c>
      <c r="K26" s="152" t="str">
        <f>IF(animals!AX8&gt;0,animals!AX8,"")</f>
        <v/>
      </c>
      <c r="L26" s="175" t="str">
        <f>IF(animals!AX9&gt;0,animals!AX9,"")</f>
        <v/>
      </c>
      <c r="M26" s="60" t="str">
        <f>IF(animals!AX11&gt;0,animals!AX11,"")</f>
        <v/>
      </c>
      <c r="N26" s="152" t="str">
        <f>IF(animals!AX12&gt;0,animals!AX12,"")</f>
        <v/>
      </c>
      <c r="O26" s="152" t="str">
        <f>IF(animals!AX13&gt;0,animals!AX13,"")</f>
        <v/>
      </c>
      <c r="P26" s="152" t="str">
        <f>IF(animals!AX14&gt;0,animals!AX14,"")</f>
        <v/>
      </c>
      <c r="Q26" s="152" t="e">
        <f>IF(animals!#REF!&gt;0,animals!#REF!,"")</f>
        <v>#REF!</v>
      </c>
      <c r="R26" s="152" t="str">
        <f>IF(animals!AX15&gt;0,animals!AX15,"")</f>
        <v/>
      </c>
      <c r="S26" s="152" t="str">
        <f>IF(animals!AX16&gt;0,animals!AX16,"")</f>
        <v/>
      </c>
      <c r="T26" s="54" t="e">
        <f>IF(animals!#REF!&gt;0,animals!#REF!,"")</f>
        <v>#REF!</v>
      </c>
      <c r="U26" s="54" t="str">
        <f>IF(animals!AX18&gt;0,animals!AX18,"")</f>
        <v/>
      </c>
      <c r="V26" s="152" t="str">
        <f>IF(animals!AX19&gt;0,animals!AX19,"")</f>
        <v/>
      </c>
      <c r="W26" s="152" t="e">
        <f>IF(animals!#REF!&gt;0,animals!#REF!,"")</f>
        <v>#REF!</v>
      </c>
      <c r="X26" s="152" t="str">
        <f>IF(animals!AX20&gt;0,animals!AX20,"")</f>
        <v/>
      </c>
      <c r="Y26" s="152" t="str">
        <f>IF(animals!AX21&gt;0,animals!AX21,"")</f>
        <v/>
      </c>
      <c r="Z26" s="54" t="e">
        <f>IF(animals!#REF!&gt;0,animals!#REF!,"")</f>
        <v>#REF!</v>
      </c>
      <c r="AA26" s="54" t="str">
        <f>IF(animals!AX23&gt;0,animals!AX23,"")</f>
        <v/>
      </c>
      <c r="AB26" s="54" t="str">
        <f>IF(animals!AX24&gt;0,animals!AX24,"")</f>
        <v/>
      </c>
      <c r="AC26" s="54" t="e">
        <f>IF(animals!#REF!&gt;0,animals!#REF!,"")</f>
        <v>#REF!</v>
      </c>
      <c r="AD26" s="152" t="str">
        <f>IF(animals!AX25&gt;0,animals!AX25,"")</f>
        <v/>
      </c>
      <c r="AE26" s="152" t="str">
        <f>IF(animals!AX26&gt;0,animals!AX26,"")</f>
        <v/>
      </c>
      <c r="AF26" s="54" t="e">
        <f>IF(animals!#REF!&gt;0,animals!#REF!,"")</f>
        <v>#REF!</v>
      </c>
      <c r="AG26" s="54" t="str">
        <f>IF(animals!AX28&gt;0,animals!AX28,"")</f>
        <v/>
      </c>
      <c r="AH26" s="54" t="str">
        <f>IF(animals!AX29&gt;0,animals!AX29,"")</f>
        <v/>
      </c>
      <c r="AI26" s="54" t="e">
        <f>IF(animals!#REF!&gt;0,animals!#REF!,"")</f>
        <v>#REF!</v>
      </c>
      <c r="AJ26" s="54" t="str">
        <f>IF(animals!AX30&gt;0,animals!AX30,"")</f>
        <v/>
      </c>
      <c r="AK26" s="54" t="str">
        <f>IF(animals!AX31&gt;0,animals!AX31,"")</f>
        <v/>
      </c>
      <c r="AL26" s="54" t="e">
        <f>IF(animals!#REF!&gt;0,animals!#REF!,"")</f>
        <v>#REF!</v>
      </c>
      <c r="AM26" s="54" t="str">
        <f>IF(animals!AX33&gt;0,animals!AX33,"")</f>
        <v/>
      </c>
      <c r="AN26" s="54" t="str">
        <f>IF(animals!AX34&gt;0,animals!AX34,"")</f>
        <v/>
      </c>
      <c r="AO26" s="54" t="e">
        <f>IF(animals!#REF!&gt;0,animals!#REF!,"")</f>
        <v>#REF!</v>
      </c>
      <c r="AP26" s="54" t="str">
        <f>IF(animals!AX35&gt;0,animals!AX35,"")</f>
        <v/>
      </c>
      <c r="AQ26" s="54" t="str">
        <f>IF(animals!AX36&gt;0,animals!AX36,"")</f>
        <v/>
      </c>
    </row>
    <row r="27" spans="1:43" x14ac:dyDescent="0.2">
      <c r="A27" s="49" t="str">
        <f t="shared" si="1"/>
        <v>Mesobiotus efa</v>
      </c>
      <c r="B27" s="79" t="str">
        <f t="shared" si="1"/>
        <v>Russia</v>
      </c>
      <c r="C27" s="52">
        <f>animals!AZ1</f>
        <v>26</v>
      </c>
      <c r="D27" s="53" t="str">
        <f>IF(animals!AZ3&gt;0,animals!AZ3,"")</f>
        <v/>
      </c>
      <c r="E27" s="54" t="str">
        <f>IF(animals!AZ5&gt;0,animals!AZ5,"")</f>
        <v/>
      </c>
      <c r="F27" s="54" t="e">
        <f>IF(animals!#REF!&gt;0,animals!#REF!,"")</f>
        <v>#REF!</v>
      </c>
      <c r="G27" s="152" t="e">
        <f>IF(animals!#REF!&gt;0,animals!#REF!,"")</f>
        <v>#REF!</v>
      </c>
      <c r="H27" s="152" t="e">
        <f>IF(animals!#REF!&gt;0,animals!#REF!,"")</f>
        <v>#REF!</v>
      </c>
      <c r="I27" s="152" t="str">
        <f>IF(animals!AZ6&gt;0,animals!AZ6,"")</f>
        <v/>
      </c>
      <c r="J27" s="152" t="str">
        <f>IF(animals!AZ7&gt;0,animals!AZ7,"")</f>
        <v/>
      </c>
      <c r="K27" s="152" t="str">
        <f>IF(animals!AZ8&gt;0,animals!AZ8,"")</f>
        <v/>
      </c>
      <c r="L27" s="175" t="str">
        <f>IF(animals!AZ9&gt;0,animals!AZ9,"")</f>
        <v/>
      </c>
      <c r="M27" s="60" t="str">
        <f>IF(animals!AZ11&gt;0,animals!AZ11,"")</f>
        <v/>
      </c>
      <c r="N27" s="152" t="str">
        <f>IF(animals!AZ12&gt;0,animals!AZ12,"")</f>
        <v/>
      </c>
      <c r="O27" s="152" t="str">
        <f>IF(animals!AZ13&gt;0,animals!AZ13,"")</f>
        <v/>
      </c>
      <c r="P27" s="152" t="str">
        <f>IF(animals!AZ14&gt;0,animals!AZ14,"")</f>
        <v/>
      </c>
      <c r="Q27" s="152" t="e">
        <f>IF(animals!#REF!&gt;0,animals!#REF!,"")</f>
        <v>#REF!</v>
      </c>
      <c r="R27" s="152" t="str">
        <f>IF(animals!AZ15&gt;0,animals!AZ15,"")</f>
        <v/>
      </c>
      <c r="S27" s="152" t="str">
        <f>IF(animals!AZ16&gt;0,animals!AZ16,"")</f>
        <v/>
      </c>
      <c r="T27" s="54" t="e">
        <f>IF(animals!#REF!&gt;0,animals!#REF!,"")</f>
        <v>#REF!</v>
      </c>
      <c r="U27" s="54" t="str">
        <f>IF(animals!AZ18&gt;0,animals!AZ18,"")</f>
        <v/>
      </c>
      <c r="V27" s="152" t="str">
        <f>IF(animals!AZ19&gt;0,animals!AZ19,"")</f>
        <v/>
      </c>
      <c r="W27" s="152" t="e">
        <f>IF(animals!#REF!&gt;0,animals!#REF!,"")</f>
        <v>#REF!</v>
      </c>
      <c r="X27" s="152" t="str">
        <f>IF(animals!AZ20&gt;0,animals!AZ20,"")</f>
        <v/>
      </c>
      <c r="Y27" s="152" t="str">
        <f>IF(animals!AZ21&gt;0,animals!AZ21,"")</f>
        <v/>
      </c>
      <c r="Z27" s="54" t="e">
        <f>IF(animals!#REF!&gt;0,animals!#REF!,"")</f>
        <v>#REF!</v>
      </c>
      <c r="AA27" s="54" t="str">
        <f>IF(animals!AZ23&gt;0,animals!AZ23,"")</f>
        <v/>
      </c>
      <c r="AB27" s="54" t="str">
        <f>IF(animals!AZ24&gt;0,animals!AZ24,"")</f>
        <v/>
      </c>
      <c r="AC27" s="54" t="e">
        <f>IF(animals!#REF!&gt;0,animals!#REF!,"")</f>
        <v>#REF!</v>
      </c>
      <c r="AD27" s="152" t="str">
        <f>IF(animals!AZ25&gt;0,animals!AZ25,"")</f>
        <v/>
      </c>
      <c r="AE27" s="152" t="str">
        <f>IF(animals!AZ26&gt;0,animals!AZ26,"")</f>
        <v/>
      </c>
      <c r="AF27" s="54" t="e">
        <f>IF(animals!#REF!&gt;0,animals!#REF!,"")</f>
        <v>#REF!</v>
      </c>
      <c r="AG27" s="54" t="str">
        <f>IF(animals!AZ28&gt;0,animals!AZ28,"")</f>
        <v/>
      </c>
      <c r="AH27" s="54" t="str">
        <f>IF(animals!AZ29&gt;0,animals!AZ29,"")</f>
        <v/>
      </c>
      <c r="AI27" s="54" t="e">
        <f>IF(animals!#REF!&gt;0,animals!#REF!,"")</f>
        <v>#REF!</v>
      </c>
      <c r="AJ27" s="54" t="str">
        <f>IF(animals!AZ30&gt;0,animals!AZ30,"")</f>
        <v/>
      </c>
      <c r="AK27" s="54" t="str">
        <f>IF(animals!AZ31&gt;0,animals!AZ31,"")</f>
        <v/>
      </c>
      <c r="AL27" s="54" t="e">
        <f>IF(animals!#REF!&gt;0,animals!#REF!,"")</f>
        <v>#REF!</v>
      </c>
      <c r="AM27" s="54" t="str">
        <f>IF(animals!AZ33&gt;0,animals!AZ33,"")</f>
        <v/>
      </c>
      <c r="AN27" s="54" t="str">
        <f>IF(animals!AZ34&gt;0,animals!AZ34,"")</f>
        <v/>
      </c>
      <c r="AO27" s="54" t="e">
        <f>IF(animals!#REF!&gt;0,animals!#REF!,"")</f>
        <v>#REF!</v>
      </c>
      <c r="AP27" s="54" t="str">
        <f>IF(animals!AZ35&gt;0,animals!AZ35,"")</f>
        <v/>
      </c>
      <c r="AQ27" s="54" t="str">
        <f>IF(animals!AZ36&gt;0,animals!AZ36,"")</f>
        <v/>
      </c>
    </row>
    <row r="28" spans="1:43" x14ac:dyDescent="0.2">
      <c r="A28" s="49" t="str">
        <f t="shared" si="1"/>
        <v>Mesobiotus efa</v>
      </c>
      <c r="B28" s="79" t="str">
        <f t="shared" si="1"/>
        <v>Russia</v>
      </c>
      <c r="C28" s="52">
        <f>animals!BB1</f>
        <v>27</v>
      </c>
      <c r="D28" s="53" t="str">
        <f>IF(animals!BB3&gt;0,animals!BB3,"")</f>
        <v/>
      </c>
      <c r="E28" s="54" t="str">
        <f>IF(animals!BB5&gt;0,animals!BB5,"")</f>
        <v/>
      </c>
      <c r="F28" s="54" t="e">
        <f>IF(animals!#REF!&gt;0,animals!#REF!,"")</f>
        <v>#REF!</v>
      </c>
      <c r="G28" s="152" t="e">
        <f>IF(animals!#REF!&gt;0,animals!#REF!,"")</f>
        <v>#REF!</v>
      </c>
      <c r="H28" s="152" t="e">
        <f>IF(animals!#REF!&gt;0,animals!#REF!,"")</f>
        <v>#REF!</v>
      </c>
      <c r="I28" s="152" t="str">
        <f>IF(animals!BB6&gt;0,animals!BB6,"")</f>
        <v/>
      </c>
      <c r="J28" s="152" t="str">
        <f>IF(animals!BB7&gt;0,animals!BB7,"")</f>
        <v/>
      </c>
      <c r="K28" s="152" t="str">
        <f>IF(animals!BB8&gt;0,animals!BB8,"")</f>
        <v/>
      </c>
      <c r="L28" s="175" t="str">
        <f>IF(animals!BB9&gt;0,animals!BB9,"")</f>
        <v/>
      </c>
      <c r="M28" s="60" t="str">
        <f>IF(animals!BB11&gt;0,animals!BB11,"")</f>
        <v/>
      </c>
      <c r="N28" s="152" t="str">
        <f>IF(animals!BB12&gt;0,animals!BB12,"")</f>
        <v/>
      </c>
      <c r="O28" s="152" t="str">
        <f>IF(animals!BB13&gt;0,animals!BB13,"")</f>
        <v/>
      </c>
      <c r="P28" s="152" t="str">
        <f>IF(animals!BB14&gt;0,animals!BB14,"")</f>
        <v/>
      </c>
      <c r="Q28" s="152" t="e">
        <f>IF(animals!#REF!&gt;0,animals!#REF!,"")</f>
        <v>#REF!</v>
      </c>
      <c r="R28" s="152" t="str">
        <f>IF(animals!BB15&gt;0,animals!BB15,"")</f>
        <v/>
      </c>
      <c r="S28" s="152" t="str">
        <f>IF(animals!BB16&gt;0,animals!BB16,"")</f>
        <v/>
      </c>
      <c r="T28" s="54" t="e">
        <f>IF(animals!#REF!&gt;0,animals!#REF!,"")</f>
        <v>#REF!</v>
      </c>
      <c r="U28" s="54" t="str">
        <f>IF(animals!BB18&gt;0,animals!BB18,"")</f>
        <v/>
      </c>
      <c r="V28" s="152" t="str">
        <f>IF(animals!BB19&gt;0,animals!BB19,"")</f>
        <v/>
      </c>
      <c r="W28" s="152" t="e">
        <f>IF(animals!#REF!&gt;0,animals!#REF!,"")</f>
        <v>#REF!</v>
      </c>
      <c r="X28" s="152" t="str">
        <f>IF(animals!BB20&gt;0,animals!BB20,"")</f>
        <v/>
      </c>
      <c r="Y28" s="152" t="str">
        <f>IF(animals!BB21&gt;0,animals!BB21,"")</f>
        <v/>
      </c>
      <c r="Z28" s="54" t="e">
        <f>IF(animals!#REF!&gt;0,animals!#REF!,"")</f>
        <v>#REF!</v>
      </c>
      <c r="AA28" s="54" t="str">
        <f>IF(animals!BB23&gt;0,animals!BB23,"")</f>
        <v/>
      </c>
      <c r="AB28" s="54" t="str">
        <f>IF(animals!BB24&gt;0,animals!BB24,"")</f>
        <v/>
      </c>
      <c r="AC28" s="54" t="e">
        <f>IF(animals!#REF!&gt;0,animals!#REF!,"")</f>
        <v>#REF!</v>
      </c>
      <c r="AD28" s="152" t="str">
        <f>IF(animals!BB25&gt;0,animals!BB25,"")</f>
        <v/>
      </c>
      <c r="AE28" s="152" t="str">
        <f>IF(animals!BB26&gt;0,animals!BB26,"")</f>
        <v/>
      </c>
      <c r="AF28" s="54" t="e">
        <f>IF(animals!#REF!&gt;0,animals!#REF!,"")</f>
        <v>#REF!</v>
      </c>
      <c r="AG28" s="54" t="str">
        <f>IF(animals!BB28&gt;0,animals!BB28,"")</f>
        <v/>
      </c>
      <c r="AH28" s="54" t="str">
        <f>IF(animals!BB29&gt;0,animals!BB29,"")</f>
        <v/>
      </c>
      <c r="AI28" s="54" t="e">
        <f>IF(animals!#REF!&gt;0,animals!#REF!,"")</f>
        <v>#REF!</v>
      </c>
      <c r="AJ28" s="54" t="str">
        <f>IF(animals!BB30&gt;0,animals!BB30,"")</f>
        <v/>
      </c>
      <c r="AK28" s="54" t="str">
        <f>IF(animals!BB31&gt;0,animals!BB31,"")</f>
        <v/>
      </c>
      <c r="AL28" s="54" t="e">
        <f>IF(animals!#REF!&gt;0,animals!#REF!,"")</f>
        <v>#REF!</v>
      </c>
      <c r="AM28" s="54" t="str">
        <f>IF(animals!BB33&gt;0,animals!BB33,"")</f>
        <v/>
      </c>
      <c r="AN28" s="54" t="str">
        <f>IF(animals!BB34&gt;0,animals!BB34,"")</f>
        <v/>
      </c>
      <c r="AO28" s="54" t="e">
        <f>IF(animals!#REF!&gt;0,animals!#REF!,"")</f>
        <v>#REF!</v>
      </c>
      <c r="AP28" s="54" t="str">
        <f>IF(animals!BB35&gt;0,animals!BB35,"")</f>
        <v/>
      </c>
      <c r="AQ28" s="54" t="str">
        <f>IF(animals!BB36&gt;0,animals!BB36,"")</f>
        <v/>
      </c>
    </row>
    <row r="29" spans="1:43" x14ac:dyDescent="0.2">
      <c r="A29" s="49" t="str">
        <f t="shared" si="1"/>
        <v>Mesobiotus efa</v>
      </c>
      <c r="B29" s="79" t="str">
        <f t="shared" si="1"/>
        <v>Russia</v>
      </c>
      <c r="C29" s="52">
        <f>animals!BD1</f>
        <v>28</v>
      </c>
      <c r="D29" s="53" t="str">
        <f>IF(animals!BD3&gt;0,animals!BD3,"")</f>
        <v/>
      </c>
      <c r="E29" s="54" t="str">
        <f>IF(animals!BD5&gt;0,animals!BD5,"")</f>
        <v/>
      </c>
      <c r="F29" s="54" t="e">
        <f>IF(animals!#REF!&gt;0,animals!#REF!,"")</f>
        <v>#REF!</v>
      </c>
      <c r="G29" s="152" t="e">
        <f>IF(animals!#REF!&gt;0,animals!#REF!,"")</f>
        <v>#REF!</v>
      </c>
      <c r="H29" s="152" t="e">
        <f>IF(animals!#REF!&gt;0,animals!#REF!,"")</f>
        <v>#REF!</v>
      </c>
      <c r="I29" s="152" t="str">
        <f>IF(animals!BD6&gt;0,animals!BD6,"")</f>
        <v/>
      </c>
      <c r="J29" s="152" t="str">
        <f>IF(animals!BD7&gt;0,animals!BD7,"")</f>
        <v/>
      </c>
      <c r="K29" s="152" t="str">
        <f>IF(animals!BD8&gt;0,animals!BD8,"")</f>
        <v/>
      </c>
      <c r="L29" s="175" t="str">
        <f>IF(animals!BD9&gt;0,animals!BD9,"")</f>
        <v/>
      </c>
      <c r="M29" s="60" t="str">
        <f>IF(animals!BD11&gt;0,animals!BD11,"")</f>
        <v/>
      </c>
      <c r="N29" s="152" t="str">
        <f>IF(animals!BD12&gt;0,animals!BD12,"")</f>
        <v/>
      </c>
      <c r="O29" s="152" t="str">
        <f>IF(animals!BD13&gt;0,animals!BD13,"")</f>
        <v/>
      </c>
      <c r="P29" s="152" t="str">
        <f>IF(animals!BD14&gt;0,animals!BD14,"")</f>
        <v/>
      </c>
      <c r="Q29" s="152" t="e">
        <f>IF(animals!#REF!&gt;0,animals!#REF!,"")</f>
        <v>#REF!</v>
      </c>
      <c r="R29" s="152" t="str">
        <f>IF(animals!BD15&gt;0,animals!BD15,"")</f>
        <v/>
      </c>
      <c r="S29" s="152" t="str">
        <f>IF(animals!BD16&gt;0,animals!BD16,"")</f>
        <v/>
      </c>
      <c r="T29" s="54" t="e">
        <f>IF(animals!#REF!&gt;0,animals!#REF!,"")</f>
        <v>#REF!</v>
      </c>
      <c r="U29" s="54" t="str">
        <f>IF(animals!BD18&gt;0,animals!BD18,"")</f>
        <v/>
      </c>
      <c r="V29" s="152" t="str">
        <f>IF(animals!BD19&gt;0,animals!BD19,"")</f>
        <v/>
      </c>
      <c r="W29" s="152" t="e">
        <f>IF(animals!#REF!&gt;0,animals!#REF!,"")</f>
        <v>#REF!</v>
      </c>
      <c r="X29" s="152" t="str">
        <f>IF(animals!BD20&gt;0,animals!BD20,"")</f>
        <v/>
      </c>
      <c r="Y29" s="152" t="str">
        <f>IF(animals!BD21&gt;0,animals!BD21,"")</f>
        <v/>
      </c>
      <c r="Z29" s="54" t="e">
        <f>IF(animals!#REF!&gt;0,animals!#REF!,"")</f>
        <v>#REF!</v>
      </c>
      <c r="AA29" s="54" t="str">
        <f>IF(animals!BD23&gt;0,animals!BD23,"")</f>
        <v/>
      </c>
      <c r="AB29" s="54" t="str">
        <f>IF(animals!BD24&gt;0,animals!BD24,"")</f>
        <v/>
      </c>
      <c r="AC29" s="54" t="e">
        <f>IF(animals!#REF!&gt;0,animals!#REF!,"")</f>
        <v>#REF!</v>
      </c>
      <c r="AD29" s="152" t="str">
        <f>IF(animals!BD25&gt;0,animals!BD25,"")</f>
        <v/>
      </c>
      <c r="AE29" s="152" t="str">
        <f>IF(animals!BD26&gt;0,animals!BD26,"")</f>
        <v/>
      </c>
      <c r="AF29" s="54" t="e">
        <f>IF(animals!#REF!&gt;0,animals!#REF!,"")</f>
        <v>#REF!</v>
      </c>
      <c r="AG29" s="54" t="str">
        <f>IF(animals!BD28&gt;0,animals!BD28,"")</f>
        <v/>
      </c>
      <c r="AH29" s="54" t="str">
        <f>IF(animals!BD29&gt;0,animals!BD29,"")</f>
        <v/>
      </c>
      <c r="AI29" s="54" t="e">
        <f>IF(animals!#REF!&gt;0,animals!#REF!,"")</f>
        <v>#REF!</v>
      </c>
      <c r="AJ29" s="54" t="str">
        <f>IF(animals!BD30&gt;0,animals!BD30,"")</f>
        <v/>
      </c>
      <c r="AK29" s="54" t="str">
        <f>IF(animals!BD31&gt;0,animals!BD31,"")</f>
        <v/>
      </c>
      <c r="AL29" s="54" t="e">
        <f>IF(animals!#REF!&gt;0,animals!#REF!,"")</f>
        <v>#REF!</v>
      </c>
      <c r="AM29" s="54" t="str">
        <f>IF(animals!BD33&gt;0,animals!BD33,"")</f>
        <v/>
      </c>
      <c r="AN29" s="54" t="str">
        <f>IF(animals!BD34&gt;0,animals!BD34,"")</f>
        <v/>
      </c>
      <c r="AO29" s="54" t="e">
        <f>IF(animals!#REF!&gt;0,animals!#REF!,"")</f>
        <v>#REF!</v>
      </c>
      <c r="AP29" s="54" t="str">
        <f>IF(animals!BD35&gt;0,animals!BD35,"")</f>
        <v/>
      </c>
      <c r="AQ29" s="54" t="str">
        <f>IF(animals!BD36&gt;0,animals!BD36,"")</f>
        <v/>
      </c>
    </row>
    <row r="30" spans="1:43" x14ac:dyDescent="0.2">
      <c r="A30" s="49" t="str">
        <f t="shared" si="1"/>
        <v>Mesobiotus efa</v>
      </c>
      <c r="B30" s="79" t="str">
        <f t="shared" si="1"/>
        <v>Russia</v>
      </c>
      <c r="C30" s="52">
        <f>animals!BF1</f>
        <v>29</v>
      </c>
      <c r="D30" s="53" t="str">
        <f>IF(animals!BF3&gt;0,animals!BF3,"")</f>
        <v/>
      </c>
      <c r="E30" s="54" t="str">
        <f>IF(animals!BF5&gt;0,animals!BF5,"")</f>
        <v/>
      </c>
      <c r="F30" s="54" t="e">
        <f>IF(animals!#REF!&gt;0,animals!#REF!,"")</f>
        <v>#REF!</v>
      </c>
      <c r="G30" s="152" t="e">
        <f>IF(animals!#REF!&gt;0,animals!#REF!,"")</f>
        <v>#REF!</v>
      </c>
      <c r="H30" s="152" t="e">
        <f>IF(animals!#REF!&gt;0,animals!#REF!,"")</f>
        <v>#REF!</v>
      </c>
      <c r="I30" s="152" t="str">
        <f>IF(animals!BF6&gt;0,animals!BF6,"")</f>
        <v/>
      </c>
      <c r="J30" s="152" t="str">
        <f>IF(animals!BF7&gt;0,animals!BF7,"")</f>
        <v/>
      </c>
      <c r="K30" s="152" t="str">
        <f>IF(animals!BF8&gt;0,animals!BF8,"")</f>
        <v/>
      </c>
      <c r="L30" s="175" t="str">
        <f>IF(animals!BF9&gt;0,animals!BF9,"")</f>
        <v/>
      </c>
      <c r="M30" s="60" t="str">
        <f>IF(animals!BF11&gt;0,animals!BF11,"")</f>
        <v/>
      </c>
      <c r="N30" s="152" t="str">
        <f>IF(animals!BF12&gt;0,animals!BF12,"")</f>
        <v/>
      </c>
      <c r="O30" s="152" t="str">
        <f>IF(animals!BF13&gt;0,animals!BF13,"")</f>
        <v/>
      </c>
      <c r="P30" s="152" t="str">
        <f>IF(animals!BF14&gt;0,animals!BF14,"")</f>
        <v/>
      </c>
      <c r="Q30" s="152" t="e">
        <f>IF(animals!#REF!&gt;0,animals!#REF!,"")</f>
        <v>#REF!</v>
      </c>
      <c r="R30" s="152" t="str">
        <f>IF(animals!BF15&gt;0,animals!BF15,"")</f>
        <v/>
      </c>
      <c r="S30" s="152" t="str">
        <f>IF(animals!BF16&gt;0,animals!BF16,"")</f>
        <v/>
      </c>
      <c r="T30" s="54" t="e">
        <f>IF(animals!#REF!&gt;0,animals!#REF!,"")</f>
        <v>#REF!</v>
      </c>
      <c r="U30" s="54" t="str">
        <f>IF(animals!BF18&gt;0,animals!BF18,"")</f>
        <v/>
      </c>
      <c r="V30" s="152" t="str">
        <f>IF(animals!BF19&gt;0,animals!BF19,"")</f>
        <v/>
      </c>
      <c r="W30" s="152" t="e">
        <f>IF(animals!#REF!&gt;0,animals!#REF!,"")</f>
        <v>#REF!</v>
      </c>
      <c r="X30" s="152" t="str">
        <f>IF(animals!BF20&gt;0,animals!BF20,"")</f>
        <v/>
      </c>
      <c r="Y30" s="152" t="str">
        <f>IF(animals!BF21&gt;0,animals!BF21,"")</f>
        <v/>
      </c>
      <c r="Z30" s="54" t="e">
        <f>IF(animals!#REF!&gt;0,animals!#REF!,"")</f>
        <v>#REF!</v>
      </c>
      <c r="AA30" s="54" t="str">
        <f>IF(animals!BF23&gt;0,animals!BF23,"")</f>
        <v/>
      </c>
      <c r="AB30" s="54" t="str">
        <f>IF(animals!BF24&gt;0,animals!BF24,"")</f>
        <v/>
      </c>
      <c r="AC30" s="54" t="e">
        <f>IF(animals!#REF!&gt;0,animals!#REF!,"")</f>
        <v>#REF!</v>
      </c>
      <c r="AD30" s="152" t="str">
        <f>IF(animals!BF25&gt;0,animals!BF25,"")</f>
        <v/>
      </c>
      <c r="AE30" s="152" t="str">
        <f>IF(animals!BF26&gt;0,animals!BF26,"")</f>
        <v/>
      </c>
      <c r="AF30" s="54" t="e">
        <f>IF(animals!#REF!&gt;0,animals!#REF!,"")</f>
        <v>#REF!</v>
      </c>
      <c r="AG30" s="54" t="str">
        <f>IF(animals!BF28&gt;0,animals!BF28,"")</f>
        <v/>
      </c>
      <c r="AH30" s="54" t="str">
        <f>IF(animals!BF29&gt;0,animals!BF29,"")</f>
        <v/>
      </c>
      <c r="AI30" s="54" t="e">
        <f>IF(animals!#REF!&gt;0,animals!#REF!,"")</f>
        <v>#REF!</v>
      </c>
      <c r="AJ30" s="54" t="str">
        <f>IF(animals!BF30&gt;0,animals!BF30,"")</f>
        <v/>
      </c>
      <c r="AK30" s="54" t="str">
        <f>IF(animals!BF31&gt;0,animals!BF31,"")</f>
        <v/>
      </c>
      <c r="AL30" s="54" t="e">
        <f>IF(animals!#REF!&gt;0,animals!#REF!,"")</f>
        <v>#REF!</v>
      </c>
      <c r="AM30" s="54" t="str">
        <f>IF(animals!BF33&gt;0,animals!BF33,"")</f>
        <v/>
      </c>
      <c r="AN30" s="54" t="str">
        <f>IF(animals!BF34&gt;0,animals!BF34,"")</f>
        <v/>
      </c>
      <c r="AO30" s="54" t="e">
        <f>IF(animals!#REF!&gt;0,animals!#REF!,"")</f>
        <v>#REF!</v>
      </c>
      <c r="AP30" s="54" t="str">
        <f>IF(animals!BF35&gt;0,animals!BF35,"")</f>
        <v/>
      </c>
      <c r="AQ30" s="54" t="str">
        <f>IF(animals!BF36&gt;0,animals!BF36,"")</f>
        <v/>
      </c>
    </row>
    <row r="31" spans="1:43" x14ac:dyDescent="0.2">
      <c r="A31" s="49" t="str">
        <f t="shared" si="1"/>
        <v>Mesobiotus efa</v>
      </c>
      <c r="B31" s="79" t="str">
        <f t="shared" si="1"/>
        <v>Russia</v>
      </c>
      <c r="C31" s="52">
        <f>animals!BH1</f>
        <v>30</v>
      </c>
      <c r="D31" s="53" t="str">
        <f>IF(animals!BH3&gt;0,animals!BH3,"")</f>
        <v/>
      </c>
      <c r="E31" s="54" t="str">
        <f>IF(animals!BH5&gt;0,animals!BH5,"")</f>
        <v/>
      </c>
      <c r="F31" s="54" t="e">
        <f>IF(animals!#REF!&gt;0,animals!#REF!,"")</f>
        <v>#REF!</v>
      </c>
      <c r="G31" s="152" t="e">
        <f>IF(animals!#REF!&gt;0,animals!#REF!,"")</f>
        <v>#REF!</v>
      </c>
      <c r="H31" s="152" t="e">
        <f>IF(animals!#REF!&gt;0,animals!#REF!,"")</f>
        <v>#REF!</v>
      </c>
      <c r="I31" s="152" t="str">
        <f>IF(animals!BH6&gt;0,animals!BH6,"")</f>
        <v/>
      </c>
      <c r="J31" s="152" t="str">
        <f>IF(animals!BH7&gt;0,animals!BH7,"")</f>
        <v/>
      </c>
      <c r="K31" s="152" t="str">
        <f>IF(animals!BH8&gt;0,animals!BH8,"")</f>
        <v/>
      </c>
      <c r="L31" s="175" t="str">
        <f>IF(animals!BH9&gt;0,animals!BH9,"")</f>
        <v/>
      </c>
      <c r="M31" s="60" t="str">
        <f>IF(animals!BH11&gt;0,animals!BH11,"")</f>
        <v/>
      </c>
      <c r="N31" s="152" t="str">
        <f>IF(animals!BH12&gt;0,animals!BH12,"")</f>
        <v/>
      </c>
      <c r="O31" s="152" t="str">
        <f>IF(animals!BH13&gt;0,animals!BH13,"")</f>
        <v/>
      </c>
      <c r="P31" s="152" t="str">
        <f>IF(animals!BH14&gt;0,animals!BH14,"")</f>
        <v/>
      </c>
      <c r="Q31" s="152" t="e">
        <f>IF(animals!#REF!&gt;0,animals!#REF!,"")</f>
        <v>#REF!</v>
      </c>
      <c r="R31" s="152" t="str">
        <f>IF(animals!BH15&gt;0,animals!BH15,"")</f>
        <v/>
      </c>
      <c r="S31" s="152" t="str">
        <f>IF(animals!BH16&gt;0,animals!BH16,"")</f>
        <v/>
      </c>
      <c r="T31" s="54" t="e">
        <f>IF(animals!#REF!&gt;0,animals!#REF!,"")</f>
        <v>#REF!</v>
      </c>
      <c r="U31" s="54" t="str">
        <f>IF(animals!BH18&gt;0,animals!BH18,"")</f>
        <v/>
      </c>
      <c r="V31" s="152" t="str">
        <f>IF(animals!BH19&gt;0,animals!BH19,"")</f>
        <v/>
      </c>
      <c r="W31" s="152" t="e">
        <f>IF(animals!#REF!&gt;0,animals!#REF!,"")</f>
        <v>#REF!</v>
      </c>
      <c r="X31" s="152" t="str">
        <f>IF(animals!BH20&gt;0,animals!BH20,"")</f>
        <v/>
      </c>
      <c r="Y31" s="152" t="str">
        <f>IF(animals!BH21&gt;0,animals!BH21,"")</f>
        <v/>
      </c>
      <c r="Z31" s="54" t="e">
        <f>IF(animals!#REF!&gt;0,animals!#REF!,"")</f>
        <v>#REF!</v>
      </c>
      <c r="AA31" s="54" t="str">
        <f>IF(animals!BH23&gt;0,animals!BH23,"")</f>
        <v/>
      </c>
      <c r="AB31" s="54" t="str">
        <f>IF(animals!BH24&gt;0,animals!BH24,"")</f>
        <v/>
      </c>
      <c r="AC31" s="54" t="e">
        <f>IF(animals!#REF!&gt;0,animals!#REF!,"")</f>
        <v>#REF!</v>
      </c>
      <c r="AD31" s="152" t="str">
        <f>IF(animals!BH25&gt;0,animals!BH25,"")</f>
        <v/>
      </c>
      <c r="AE31" s="152" t="str">
        <f>IF(animals!BH26&gt;0,animals!BH26,"")</f>
        <v/>
      </c>
      <c r="AF31" s="54" t="e">
        <f>IF(animals!#REF!&gt;0,animals!#REF!,"")</f>
        <v>#REF!</v>
      </c>
      <c r="AG31" s="54" t="str">
        <f>IF(animals!BH28&gt;0,animals!BH28,"")</f>
        <v/>
      </c>
      <c r="AH31" s="54" t="str">
        <f>IF(animals!BH29&gt;0,animals!BH29,"")</f>
        <v/>
      </c>
      <c r="AI31" s="54" t="e">
        <f>IF(animals!#REF!&gt;0,animals!#REF!,"")</f>
        <v>#REF!</v>
      </c>
      <c r="AJ31" s="54" t="str">
        <f>IF(animals!BH30&gt;0,animals!BH30,"")</f>
        <v/>
      </c>
      <c r="AK31" s="54" t="str">
        <f>IF(animals!BH31&gt;0,animals!BH31,"")</f>
        <v/>
      </c>
      <c r="AL31" s="54" t="e">
        <f>IF(animals!#REF!&gt;0,animals!#REF!,"")</f>
        <v>#REF!</v>
      </c>
      <c r="AM31" s="54" t="str">
        <f>IF(animals!BH33&gt;0,animals!BH33,"")</f>
        <v/>
      </c>
      <c r="AN31" s="54" t="str">
        <f>IF(animals!BH34&gt;0,animals!BH34,"")</f>
        <v/>
      </c>
      <c r="AO31" s="54" t="e">
        <f>IF(animals!#REF!&gt;0,animals!#REF!,"")</f>
        <v>#REF!</v>
      </c>
      <c r="AP31" s="54" t="str">
        <f>IF(animals!BH35&gt;0,animals!BH35,"")</f>
        <v/>
      </c>
      <c r="AQ31" s="54" t="str">
        <f>IF(animals!BH36&gt;0,animals!BH36,"")</f>
        <v/>
      </c>
    </row>
  </sheetData>
  <dataConsolidate>
    <dataRefs count="1">
      <dataRef ref="D3:D4" sheet="general info"/>
    </dataRefs>
  </dataConsolid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66FF33"/>
  </sheetPr>
  <dimension ref="A1:AO31"/>
  <sheetViews>
    <sheetView zoomScaleNormal="100"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57" customWidth="1"/>
    <col min="2" max="2" width="16.85546875" style="80" customWidth="1"/>
    <col min="3" max="3" width="9.140625" style="58"/>
    <col min="4" max="41" width="17" style="59" customWidth="1"/>
    <col min="42" max="16384" width="9.140625" style="56"/>
  </cols>
  <sheetData>
    <row r="1" spans="1:41" s="51" customFormat="1" ht="25.5" x14ac:dyDescent="0.2">
      <c r="A1" s="49" t="s">
        <v>65</v>
      </c>
      <c r="B1" s="78" t="s">
        <v>66</v>
      </c>
      <c r="C1" s="50" t="s">
        <v>41</v>
      </c>
      <c r="D1" s="48" t="s">
        <v>10</v>
      </c>
      <c r="E1" s="48" t="s">
        <v>44</v>
      </c>
      <c r="F1" s="48" t="s">
        <v>45</v>
      </c>
      <c r="G1" s="48" t="s">
        <v>43</v>
      </c>
      <c r="H1" s="48" t="s">
        <v>47</v>
      </c>
      <c r="I1" s="48" t="s">
        <v>48</v>
      </c>
      <c r="J1" s="48" t="s">
        <v>49</v>
      </c>
      <c r="K1" s="48" t="s">
        <v>50</v>
      </c>
      <c r="L1" s="48" t="s">
        <v>51</v>
      </c>
      <c r="M1" s="48" t="s">
        <v>52</v>
      </c>
      <c r="N1" s="48" t="s">
        <v>53</v>
      </c>
      <c r="O1" s="48" t="s">
        <v>54</v>
      </c>
      <c r="P1" s="48" t="s">
        <v>55</v>
      </c>
      <c r="Q1" s="48" t="s">
        <v>56</v>
      </c>
      <c r="R1" s="48" t="s">
        <v>67</v>
      </c>
      <c r="S1" s="48" t="s">
        <v>68</v>
      </c>
      <c r="T1" s="48" t="s">
        <v>69</v>
      </c>
      <c r="U1" s="48" t="s">
        <v>70</v>
      </c>
      <c r="V1" s="48" t="s">
        <v>71</v>
      </c>
      <c r="W1" s="48" t="s">
        <v>72</v>
      </c>
      <c r="X1" s="48" t="s">
        <v>73</v>
      </c>
      <c r="Y1" s="48" t="s">
        <v>74</v>
      </c>
      <c r="Z1" s="48" t="s">
        <v>75</v>
      </c>
      <c r="AA1" s="48" t="s">
        <v>76</v>
      </c>
      <c r="AB1" s="48" t="s">
        <v>77</v>
      </c>
      <c r="AC1" s="48" t="s">
        <v>78</v>
      </c>
      <c r="AD1" s="48" t="s">
        <v>79</v>
      </c>
      <c r="AE1" s="48" t="s">
        <v>80</v>
      </c>
      <c r="AF1" s="48" t="s">
        <v>81</v>
      </c>
      <c r="AG1" s="48" t="s">
        <v>82</v>
      </c>
      <c r="AH1" s="48" t="s">
        <v>83</v>
      </c>
      <c r="AI1" s="48" t="s">
        <v>84</v>
      </c>
      <c r="AJ1" s="48" t="s">
        <v>57</v>
      </c>
      <c r="AK1" s="48" t="s">
        <v>58</v>
      </c>
      <c r="AL1" s="48" t="s">
        <v>59</v>
      </c>
      <c r="AM1" s="48" t="s">
        <v>60</v>
      </c>
      <c r="AN1" s="48" t="s">
        <v>61</v>
      </c>
      <c r="AO1" s="48" t="s">
        <v>62</v>
      </c>
    </row>
    <row r="2" spans="1:41" ht="25.5" x14ac:dyDescent="0.2">
      <c r="A2" s="49" t="str">
        <f>'animals_stats (μm)'!A$2</f>
        <v>Mesobiotus efa</v>
      </c>
      <c r="B2" s="81" t="str">
        <f>'animals_stats (μm)'!B$2</f>
        <v>Russia</v>
      </c>
      <c r="C2" s="153" t="str">
        <f>animals!B1</f>
        <v>275(72) (HOL)</v>
      </c>
      <c r="D2" s="155">
        <f>IF(animals!C3&gt;0,animals!C3,"")</f>
        <v>939.64613368283096</v>
      </c>
      <c r="E2" s="154" t="e">
        <f>IF(animals!#REF!&gt;0,animals!#REF!,"")</f>
        <v>#REF!</v>
      </c>
      <c r="F2" s="154" t="e">
        <f>IF(animals!#REF!&gt;0,animals!#REF!,"")</f>
        <v>#REF!</v>
      </c>
      <c r="G2" s="154">
        <f>IF(animals!C6&gt;0,animals!C6,"")</f>
        <v>77.195281782437746</v>
      </c>
      <c r="H2" s="154">
        <f>IF(animals!C7&gt;0,animals!C7,"")</f>
        <v>14.678899082568805</v>
      </c>
      <c r="I2" s="154">
        <f>IF(animals!C8&gt;0,animals!C8,"")</f>
        <v>10.878112712975099</v>
      </c>
      <c r="J2" s="157">
        <f>IF(animals!C9&gt;0,animals!C9,"")</f>
        <v>59.501965923984265</v>
      </c>
      <c r="K2" s="157">
        <f>IF(animals!C11&gt;0,animals!C11,"")</f>
        <v>12.931411096548711</v>
      </c>
      <c r="L2" s="154">
        <f>IF(animals!C12&gt;0,animals!C12,"")</f>
        <v>10.288335517693316</v>
      </c>
      <c r="M2" s="154">
        <f>IF(animals!C13&gt;0,animals!C13,"")</f>
        <v>14.089121887287027</v>
      </c>
      <c r="N2" s="154">
        <f>IF(animals!C14&gt;0,animals!C14,"")</f>
        <v>10.506771515945827</v>
      </c>
      <c r="O2" s="154" t="e">
        <f>IF(animals!#REF!&gt;0,animals!#REF!,"")</f>
        <v>#REF!</v>
      </c>
      <c r="P2" s="154">
        <f>IF(animals!C15&gt;0,animals!C15,"")</f>
        <v>40.017474879860195</v>
      </c>
      <c r="Q2" s="154">
        <f>IF(animals!C16&gt;0,animals!C16,"")</f>
        <v>52.512013979903884</v>
      </c>
      <c r="R2" s="154" t="e">
        <f>IF(animals!#REF!&gt;0,animals!#REF!,"")</f>
        <v>#REF!</v>
      </c>
      <c r="S2" s="154" t="str">
        <f>IF(animals!C18&gt;0,animals!C18,"")</f>
        <v/>
      </c>
      <c r="T2" s="154" t="str">
        <f>IF(animals!C19&gt;0,animals!C19,"")</f>
        <v/>
      </c>
      <c r="U2" s="154" t="e">
        <f>IF(animals!#REF!&gt;0,animals!#REF!,"")</f>
        <v>#REF!</v>
      </c>
      <c r="V2" s="154">
        <f>IF(animals!C20&gt;0,animals!C20,"")</f>
        <v>19.877675840978593</v>
      </c>
      <c r="W2" s="154">
        <f>IF(animals!C21&gt;0,animals!C21,"")</f>
        <v>17.605941459152469</v>
      </c>
      <c r="X2" s="154" t="e">
        <f>IF(animals!#REF!&gt;0,animals!#REF!,"")</f>
        <v>#REF!</v>
      </c>
      <c r="Y2" s="154">
        <f>IF(animals!C23&gt;0,animals!C23,"")</f>
        <v>21.122761031017912</v>
      </c>
      <c r="Z2" s="154">
        <f>IF(animals!C24&gt;0,animals!C24,"")</f>
        <v>19.418960244648321</v>
      </c>
      <c r="AA2" s="154" t="e">
        <f>IF(animals!#REF!&gt;0,animals!#REF!,"")</f>
        <v>#REF!</v>
      </c>
      <c r="AB2" s="154">
        <f>IF(animals!C25&gt;0,animals!C25,"")</f>
        <v>19.768457841852339</v>
      </c>
      <c r="AC2" s="154">
        <f>IF(animals!C26&gt;0,animals!C26,"")</f>
        <v>14.635211882918306</v>
      </c>
      <c r="AD2" s="154" t="e">
        <f>IF(animals!#REF!&gt;0,animals!#REF!,"")</f>
        <v>#REF!</v>
      </c>
      <c r="AE2" s="154">
        <f>IF(animals!C28&gt;0,animals!C28,"")</f>
        <v>21.100917431192663</v>
      </c>
      <c r="AF2" s="154">
        <f>IF(animals!C29&gt;0,animals!C29,"")</f>
        <v>16.994320664045436</v>
      </c>
      <c r="AG2" s="154" t="e">
        <f>IF(animals!#REF!&gt;0,animals!#REF!,"")</f>
        <v>#REF!</v>
      </c>
      <c r="AH2" s="154">
        <f>IF(animals!C30&gt;0,animals!C30,"")</f>
        <v>19.812145041502841</v>
      </c>
      <c r="AI2" s="154">
        <f>IF(animals!C31&gt;0,animals!C31,"")</f>
        <v>15.159458278724333</v>
      </c>
      <c r="AJ2" s="154" t="e">
        <f>IF(animals!#REF!&gt;0,animals!#REF!,"")</f>
        <v>#REF!</v>
      </c>
      <c r="AK2" s="154">
        <f>IF(animals!C33&gt;0,animals!C33,"")</f>
        <v>21.581476627348188</v>
      </c>
      <c r="AL2" s="154">
        <f>IF(animals!C34&gt;0,animals!C34,"")</f>
        <v>16.317169069462647</v>
      </c>
      <c r="AM2" s="154" t="e">
        <f>IF(animals!#REF!&gt;0,animals!#REF!,"")</f>
        <v>#REF!</v>
      </c>
      <c r="AN2" s="154" t="str">
        <f>IF(animals!C35&gt;0,animals!C35,"")</f>
        <v/>
      </c>
      <c r="AO2" s="154" t="str">
        <f>IF(animals!C36&gt;0,animals!C36,"")</f>
        <v/>
      </c>
    </row>
    <row r="3" spans="1:41" x14ac:dyDescent="0.2">
      <c r="A3" s="49" t="str">
        <f>'animals_stats (μm)'!A$2</f>
        <v>Mesobiotus efa</v>
      </c>
      <c r="B3" s="81" t="str">
        <f>'animals_stats (μm)'!B$2</f>
        <v>Russia</v>
      </c>
      <c r="C3" s="153" t="str">
        <f>animals!D1</f>
        <v>275(65)</v>
      </c>
      <c r="D3" s="155">
        <f>IF(animals!E3&gt;0,animals!E3,"")</f>
        <v>831.3578185865332</v>
      </c>
      <c r="E3" s="154" t="e">
        <f>IF(animals!#REF!&gt;0,animals!#REF!,"")</f>
        <v>#REF!</v>
      </c>
      <c r="F3" s="154" t="e">
        <f>IF(animals!#REF!&gt;0,animals!#REF!,"")</f>
        <v>#REF!</v>
      </c>
      <c r="G3" s="154">
        <f>IF(animals!E6&gt;0,animals!E6,"")</f>
        <v>76.794657762938229</v>
      </c>
      <c r="H3" s="154">
        <f>IF(animals!E7&gt;0,animals!E7,"")</f>
        <v>13.856427378964945</v>
      </c>
      <c r="I3" s="154">
        <f>IF(animals!E8&gt;0,animals!E8,"")</f>
        <v>10.350584307178632</v>
      </c>
      <c r="J3" s="157">
        <f>IF(animals!E9&gt;0,animals!E9,"")</f>
        <v>61.43572621035058</v>
      </c>
      <c r="K3" s="157">
        <f>IF(animals!E11&gt;0,animals!E11,"")</f>
        <v>12.826933778519756</v>
      </c>
      <c r="L3" s="154">
        <f>IF(animals!E12&gt;0,animals!E12,"")</f>
        <v>9.0706733444629943</v>
      </c>
      <c r="M3" s="154">
        <f>IF(animals!E13&gt;0,animals!E13,"")</f>
        <v>11.880912632164717</v>
      </c>
      <c r="N3" s="154">
        <f>IF(animals!E14&gt;0,animals!E14,"")</f>
        <v>8.5420144685587083</v>
      </c>
      <c r="O3" s="154" t="e">
        <f>IF(animals!#REF!&gt;0,animals!#REF!,"")</f>
        <v>#REF!</v>
      </c>
      <c r="P3" s="154">
        <f>IF(animals!E15&gt;0,animals!E15,"")</f>
        <v>38.870339454646633</v>
      </c>
      <c r="Q3" s="154">
        <f>IF(animals!E16&gt;0,animals!E16,"")</f>
        <v>48.831385642737899</v>
      </c>
      <c r="R3" s="154" t="e">
        <f>IF(animals!#REF!&gt;0,animals!#REF!,"")</f>
        <v>#REF!</v>
      </c>
      <c r="S3" s="154" t="str">
        <f>IF(animals!E18&gt;0,animals!E18,"")</f>
        <v/>
      </c>
      <c r="T3" s="154" t="str">
        <f>IF(animals!E19&gt;0,animals!E19,"")</f>
        <v/>
      </c>
      <c r="U3" s="154" t="e">
        <f>IF(animals!#REF!&gt;0,animals!#REF!,"")</f>
        <v>#REF!</v>
      </c>
      <c r="V3" s="154">
        <f>IF(animals!E20&gt;0,animals!E20,"")</f>
        <v>18.391764051196439</v>
      </c>
      <c r="W3" s="154">
        <f>IF(animals!E21&gt;0,animals!E21,"")</f>
        <v>15.191986644407345</v>
      </c>
      <c r="X3" s="154" t="e">
        <f>IF(animals!#REF!&gt;0,animals!#REF!,"")</f>
        <v>#REF!</v>
      </c>
      <c r="Y3" s="154" t="str">
        <f>IF(animals!E23&gt;0,animals!E23,"")</f>
        <v/>
      </c>
      <c r="Z3" s="154" t="str">
        <f>IF(animals!E24&gt;0,animals!E24,"")</f>
        <v/>
      </c>
      <c r="AA3" s="154" t="e">
        <f>IF(animals!#REF!&gt;0,animals!#REF!,"")</f>
        <v>#REF!</v>
      </c>
      <c r="AB3" s="154">
        <f>IF(animals!E25&gt;0,animals!E25,"")</f>
        <v>19.504730105731777</v>
      </c>
      <c r="AC3" s="154">
        <f>IF(animals!E26&gt;0,animals!E26,"")</f>
        <v>16.082359488035618</v>
      </c>
      <c r="AD3" s="154" t="e">
        <f>IF(animals!#REF!&gt;0,animals!#REF!,"")</f>
        <v>#REF!</v>
      </c>
      <c r="AE3" s="154">
        <f>IF(animals!E28&gt;0,animals!E28,"")</f>
        <v>21.257651641624932</v>
      </c>
      <c r="AF3" s="154">
        <f>IF(animals!E29&gt;0,animals!E29,"")</f>
        <v>17.250973845297722</v>
      </c>
      <c r="AG3" s="154" t="e">
        <f>IF(animals!#REF!&gt;0,animals!#REF!,"")</f>
        <v>#REF!</v>
      </c>
      <c r="AH3" s="154">
        <f>IF(animals!E30&gt;0,animals!E30,"")</f>
        <v>19.28213689482471</v>
      </c>
      <c r="AI3" s="154">
        <f>IF(animals!E31&gt;0,animals!E31,"")</f>
        <v>16.332776850306065</v>
      </c>
      <c r="AJ3" s="154" t="e">
        <f>IF(animals!#REF!&gt;0,animals!#REF!,"")</f>
        <v>#REF!</v>
      </c>
      <c r="AK3" s="154">
        <f>IF(animals!E33&gt;0,animals!E33,"")</f>
        <v>23.817473567056208</v>
      </c>
      <c r="AL3" s="154">
        <f>IF(animals!E34&gt;0,animals!E34,"")</f>
        <v>19.226488592097944</v>
      </c>
      <c r="AM3" s="154" t="e">
        <f>IF(animals!#REF!&gt;0,animals!#REF!,"")</f>
        <v>#REF!</v>
      </c>
      <c r="AN3" s="154">
        <f>IF(animals!E35&gt;0,animals!E35,"")</f>
        <v>24.874791318864776</v>
      </c>
      <c r="AO3" s="154">
        <f>IF(animals!E36&gt;0,animals!E36,"")</f>
        <v>18.753478018920426</v>
      </c>
    </row>
    <row r="4" spans="1:41" x14ac:dyDescent="0.2">
      <c r="A4" s="49" t="str">
        <f>'animals_stats (μm)'!A$2</f>
        <v>Mesobiotus efa</v>
      </c>
      <c r="B4" s="81" t="str">
        <f>'animals_stats (μm)'!B$2</f>
        <v>Russia</v>
      </c>
      <c r="C4" s="153" t="str">
        <f>animals!F1</f>
        <v>275(74)</v>
      </c>
      <c r="D4" s="155">
        <f>IF(animals!G3&gt;0,animals!G3,"")</f>
        <v>759.39581351094193</v>
      </c>
      <c r="E4" s="154" t="e">
        <f>IF(animals!#REF!&gt;0,animals!#REF!,"")</f>
        <v>#REF!</v>
      </c>
      <c r="F4" s="154" t="e">
        <f>IF(animals!#REF!&gt;0,animals!#REF!,"")</f>
        <v>#REF!</v>
      </c>
      <c r="G4" s="154">
        <f>IF(animals!G6&gt;0,animals!G6,"")</f>
        <v>77.901998097050424</v>
      </c>
      <c r="H4" s="154">
        <f>IF(animals!G7&gt;0,animals!G7,"")</f>
        <v>14.2721217887726</v>
      </c>
      <c r="I4" s="154">
        <f>IF(animals!G8&gt;0,animals!G8,"")</f>
        <v>10.133206470028544</v>
      </c>
      <c r="J4" s="157" t="str">
        <f>IF(animals!G9&gt;0,animals!G9,"")</f>
        <v/>
      </c>
      <c r="K4" s="157">
        <f>IF(animals!G11&gt;0,animals!G11,"")</f>
        <v>12.178877259752618</v>
      </c>
      <c r="L4" s="154">
        <f>IF(animals!G12&gt;0,animals!G12,"")</f>
        <v>9.9904852521408181</v>
      </c>
      <c r="M4" s="154">
        <f>IF(animals!G13&gt;0,animals!G13,"")</f>
        <v>12.155090390104663</v>
      </c>
      <c r="N4" s="154">
        <f>IF(animals!G14&gt;0,animals!G14,"")</f>
        <v>10.061845861084683</v>
      </c>
      <c r="O4" s="154" t="e">
        <f>IF(animals!#REF!&gt;0,animals!#REF!,"")</f>
        <v>#REF!</v>
      </c>
      <c r="P4" s="154">
        <f>IF(animals!G15&gt;0,animals!G15,"")</f>
        <v>37.416745956232162</v>
      </c>
      <c r="Q4" s="154">
        <f>IF(animals!G16&gt;0,animals!G16,"")</f>
        <v>48.263558515699337</v>
      </c>
      <c r="R4" s="154" t="e">
        <f>IF(animals!#REF!&gt;0,animals!#REF!,"")</f>
        <v>#REF!</v>
      </c>
      <c r="S4" s="154">
        <f>IF(animals!G18&gt;0,animals!G18,"")</f>
        <v>17.578496669838248</v>
      </c>
      <c r="T4" s="154">
        <f>IF(animals!G19&gt;0,animals!G19,"")</f>
        <v>13.344433872502378</v>
      </c>
      <c r="U4" s="154" t="e">
        <f>IF(animals!#REF!&gt;0,animals!#REF!,"")</f>
        <v>#REF!</v>
      </c>
      <c r="V4" s="154">
        <f>IF(animals!G20&gt;0,animals!G20,"")</f>
        <v>19.386298763082781</v>
      </c>
      <c r="W4" s="154">
        <f>IF(animals!G21&gt;0,animals!G21,"")</f>
        <v>14.700285442435776</v>
      </c>
      <c r="X4" s="154" t="e">
        <f>IF(animals!#REF!&gt;0,animals!#REF!,"")</f>
        <v>#REF!</v>
      </c>
      <c r="Y4" s="154">
        <f>IF(animals!G23&gt;0,animals!G23,"")</f>
        <v>19.695528068506182</v>
      </c>
      <c r="Z4" s="154">
        <f>IF(animals!G24&gt;0,animals!G24,"")</f>
        <v>16.769743101807801</v>
      </c>
      <c r="AA4" s="154" t="e">
        <f>IF(animals!#REF!&gt;0,animals!#REF!,"")</f>
        <v>#REF!</v>
      </c>
      <c r="AB4" s="154">
        <f>IF(animals!G25&gt;0,animals!G25,"")</f>
        <v>18.006660323501428</v>
      </c>
      <c r="AC4" s="154">
        <f>IF(animals!G26&gt;0,animals!G26,"")</f>
        <v>14.486203615604188</v>
      </c>
      <c r="AD4" s="154" t="e">
        <f>IF(animals!#REF!&gt;0,animals!#REF!,"")</f>
        <v>#REF!</v>
      </c>
      <c r="AE4" s="154" t="str">
        <f>IF(animals!G28&gt;0,animals!G28,"")</f>
        <v/>
      </c>
      <c r="AF4" s="154" t="str">
        <f>IF(animals!G29&gt;0,animals!G29,"")</f>
        <v/>
      </c>
      <c r="AG4" s="154" t="e">
        <f>IF(animals!#REF!&gt;0,animals!#REF!,"")</f>
        <v>#REF!</v>
      </c>
      <c r="AH4" s="154" t="str">
        <f>IF(animals!G30&gt;0,animals!G30,"")</f>
        <v/>
      </c>
      <c r="AI4" s="154" t="str">
        <f>IF(animals!G31&gt;0,animals!G31,"")</f>
        <v/>
      </c>
      <c r="AJ4" s="154" t="e">
        <f>IF(animals!#REF!&gt;0,animals!#REF!,"")</f>
        <v>#REF!</v>
      </c>
      <c r="AK4" s="154">
        <f>IF(animals!G33&gt;0,animals!G33,"")</f>
        <v>16.793529971455754</v>
      </c>
      <c r="AL4" s="154">
        <f>IF(animals!G34&gt;0,animals!G34,"")</f>
        <v>19.93339676498573</v>
      </c>
      <c r="AM4" s="154" t="e">
        <f>IF(animals!#REF!&gt;0,animals!#REF!,"")</f>
        <v>#REF!</v>
      </c>
      <c r="AN4" s="154" t="str">
        <f>IF(animals!G35&gt;0,animals!G35,"")</f>
        <v/>
      </c>
      <c r="AO4" s="154" t="str">
        <f>IF(animals!G36&gt;0,animals!G36,"")</f>
        <v/>
      </c>
    </row>
    <row r="5" spans="1:41" x14ac:dyDescent="0.2">
      <c r="A5" s="49" t="str">
        <f>'animals_stats (μm)'!A$2</f>
        <v>Mesobiotus efa</v>
      </c>
      <c r="B5" s="81" t="str">
        <f>'animals_stats (μm)'!B$2</f>
        <v>Russia</v>
      </c>
      <c r="C5" s="153" t="str">
        <f>animals!H1</f>
        <v>275(133)</v>
      </c>
      <c r="D5" s="155">
        <f>IF(animals!I3&gt;0,animals!I3,"")</f>
        <v>905.78078078078067</v>
      </c>
      <c r="E5" s="154" t="e">
        <f>IF(animals!#REF!&gt;0,animals!#REF!,"")</f>
        <v>#REF!</v>
      </c>
      <c r="F5" s="154" t="e">
        <f>IF(animals!#REF!&gt;0,animals!#REF!,"")</f>
        <v>#REF!</v>
      </c>
      <c r="G5" s="154">
        <f>IF(animals!I6&gt;0,animals!I6,"")</f>
        <v>75.225225225225216</v>
      </c>
      <c r="H5" s="154">
        <f>IF(animals!I7&gt;0,animals!I7,"")</f>
        <v>14.564564564564563</v>
      </c>
      <c r="I5" s="154">
        <f>IF(animals!I8&gt;0,animals!I8,"")</f>
        <v>10.810810810810811</v>
      </c>
      <c r="J5" s="157">
        <f>IF(animals!I9&gt;0,animals!I9,"")</f>
        <v>61.261261261261254</v>
      </c>
      <c r="K5" s="157">
        <f>IF(animals!I11&gt;0,animals!I11,"")</f>
        <v>15.64064064064064</v>
      </c>
      <c r="L5" s="154">
        <f>IF(animals!I12&gt;0,animals!I12,"")</f>
        <v>12.637637637637637</v>
      </c>
      <c r="M5" s="154">
        <f>IF(animals!I13&gt;0,animals!I13,"")</f>
        <v>14.164164164164164</v>
      </c>
      <c r="N5" s="154">
        <f>IF(animals!I14&gt;0,animals!I14,"")</f>
        <v>9.984984984984985</v>
      </c>
      <c r="O5" s="154" t="e">
        <f>IF(animals!#REF!&gt;0,animals!#REF!,"")</f>
        <v>#REF!</v>
      </c>
      <c r="P5" s="154">
        <f>IF(animals!I15&gt;0,animals!I15,"")</f>
        <v>45.295295295295297</v>
      </c>
      <c r="Q5" s="154">
        <f>IF(animals!I16&gt;0,animals!I16,"")</f>
        <v>56.856856856856851</v>
      </c>
      <c r="R5" s="154" t="e">
        <f>IF(animals!#REF!&gt;0,animals!#REF!,"")</f>
        <v>#REF!</v>
      </c>
      <c r="S5" s="154">
        <f>IF(animals!I18&gt;0,animals!I18,"")</f>
        <v>21.471471471471471</v>
      </c>
      <c r="T5" s="154">
        <f>IF(animals!I19&gt;0,animals!I19,"")</f>
        <v>16.141141141141141</v>
      </c>
      <c r="U5" s="154" t="e">
        <f>IF(animals!#REF!&gt;0,animals!#REF!,"")</f>
        <v>#REF!</v>
      </c>
      <c r="V5" s="154">
        <f>IF(animals!I20&gt;0,animals!I20,"")</f>
        <v>19.944944944944947</v>
      </c>
      <c r="W5" s="154">
        <f>IF(animals!I21&gt;0,animals!I21,"")</f>
        <v>15.965965965965964</v>
      </c>
      <c r="X5" s="154" t="e">
        <f>IF(animals!#REF!&gt;0,animals!#REF!,"")</f>
        <v>#REF!</v>
      </c>
      <c r="Y5" s="154">
        <f>IF(animals!I23&gt;0,animals!I23,"")</f>
        <v>22.522522522522522</v>
      </c>
      <c r="Z5" s="154">
        <f>IF(animals!I24&gt;0,animals!I24,"")</f>
        <v>18.093093093093092</v>
      </c>
      <c r="AA5" s="154" t="e">
        <f>IF(animals!#REF!&gt;0,animals!#REF!,"")</f>
        <v>#REF!</v>
      </c>
      <c r="AB5" s="154" t="str">
        <f>IF(animals!I25&gt;0,animals!I25,"")</f>
        <v/>
      </c>
      <c r="AC5" s="154" t="str">
        <f>IF(animals!I26&gt;0,animals!I26,"")</f>
        <v/>
      </c>
      <c r="AD5" s="154" t="e">
        <f>IF(animals!#REF!&gt;0,animals!#REF!,"")</f>
        <v>#REF!</v>
      </c>
      <c r="AE5" s="154">
        <f>IF(animals!I28&gt;0,animals!I28,"")</f>
        <v>20.795795795795797</v>
      </c>
      <c r="AF5" s="154">
        <f>IF(animals!I29&gt;0,animals!I29,"")</f>
        <v>15.965965965965964</v>
      </c>
      <c r="AG5" s="154" t="e">
        <f>IF(animals!#REF!&gt;0,animals!#REF!,"")</f>
        <v>#REF!</v>
      </c>
      <c r="AH5" s="154" t="str">
        <f>IF(animals!I30&gt;0,animals!I30,"")</f>
        <v/>
      </c>
      <c r="AI5" s="154" t="str">
        <f>IF(animals!I31&gt;0,animals!I31,"")</f>
        <v/>
      </c>
      <c r="AJ5" s="154" t="e">
        <f>IF(animals!#REF!&gt;0,animals!#REF!,"")</f>
        <v>#REF!</v>
      </c>
      <c r="AK5" s="154">
        <f>IF(animals!I33&gt;0,animals!I33,"")</f>
        <v>26.201201201201201</v>
      </c>
      <c r="AL5" s="154">
        <f>IF(animals!I34&gt;0,animals!I34,"")</f>
        <v>19.144144144144146</v>
      </c>
      <c r="AM5" s="154" t="e">
        <f>IF(animals!#REF!&gt;0,animals!#REF!,"")</f>
        <v>#REF!</v>
      </c>
      <c r="AN5" s="154">
        <f>IF(animals!I35&gt;0,animals!I35,"")</f>
        <v>29.029029029029029</v>
      </c>
      <c r="AO5" s="154">
        <f>IF(animals!I36&gt;0,animals!I36,"")</f>
        <v>18.668668668668666</v>
      </c>
    </row>
    <row r="6" spans="1:41" x14ac:dyDescent="0.2">
      <c r="A6" s="49" t="str">
        <f>'animals_stats (μm)'!A$2</f>
        <v>Mesobiotus efa</v>
      </c>
      <c r="B6" s="81" t="str">
        <f>'animals_stats (μm)'!B$2</f>
        <v>Russia</v>
      </c>
      <c r="C6" s="153" t="str">
        <f>animals!J1</f>
        <v>275(86-1)</v>
      </c>
      <c r="D6" s="155">
        <f>IF(animals!K3&gt;0,animals!K3,"")</f>
        <v>798.44384303112304</v>
      </c>
      <c r="E6" s="154" t="e">
        <f>IF(animals!#REF!&gt;0,animals!#REF!,"")</f>
        <v>#REF!</v>
      </c>
      <c r="F6" s="154" t="e">
        <f>IF(animals!#REF!&gt;0,animals!#REF!,"")</f>
        <v>#REF!</v>
      </c>
      <c r="G6" s="154">
        <f>IF(animals!K6&gt;0,animals!K6,"")</f>
        <v>77.266576454668453</v>
      </c>
      <c r="H6" s="154">
        <f>IF(animals!K7&gt;0,animals!K7,"")</f>
        <v>14.073071718538566</v>
      </c>
      <c r="I6" s="154">
        <f>IF(animals!K8&gt;0,animals!K8,"")</f>
        <v>10.419485791610283</v>
      </c>
      <c r="J6" s="157">
        <f>IF(animals!K9&gt;0,animals!K9,"")</f>
        <v>58.863328822733422</v>
      </c>
      <c r="K6" s="157">
        <f>IF(animals!K11&gt;0,animals!K11,"")</f>
        <v>12.584573748308525</v>
      </c>
      <c r="L6" s="154">
        <f>IF(animals!K12&gt;0,animals!K12,"")</f>
        <v>9.788001804239963</v>
      </c>
      <c r="M6" s="154">
        <f>IF(animals!K13&gt;0,animals!K13,"")</f>
        <v>12.268831754623365</v>
      </c>
      <c r="N6" s="154">
        <f>IF(animals!K14&gt;0,animals!K14,"")</f>
        <v>11.073522778529545</v>
      </c>
      <c r="O6" s="154" t="e">
        <f>IF(animals!#REF!&gt;0,animals!#REF!,"")</f>
        <v>#REF!</v>
      </c>
      <c r="P6" s="154">
        <f>IF(animals!K15&gt;0,animals!K15,"")</f>
        <v>37.370320252593594</v>
      </c>
      <c r="Q6" s="154">
        <f>IF(animals!K16&gt;0,animals!K16,"")</f>
        <v>49.323410013531799</v>
      </c>
      <c r="R6" s="154" t="e">
        <f>IF(animals!#REF!&gt;0,animals!#REF!,"")</f>
        <v>#REF!</v>
      </c>
      <c r="S6" s="154" t="str">
        <f>IF(animals!K18&gt;0,animals!K18,"")</f>
        <v/>
      </c>
      <c r="T6" s="154" t="str">
        <f>IF(animals!K19&gt;0,animals!K19,"")</f>
        <v/>
      </c>
      <c r="U6" s="154" t="e">
        <f>IF(animals!#REF!&gt;0,animals!#REF!,"")</f>
        <v>#REF!</v>
      </c>
      <c r="V6" s="154">
        <f>IF(animals!K20&gt;0,animals!K20,"")</f>
        <v>17.997293640054128</v>
      </c>
      <c r="W6" s="154">
        <f>IF(animals!K21&gt;0,animals!K21,"")</f>
        <v>14.479025710419485</v>
      </c>
      <c r="X6" s="154" t="e">
        <f>IF(animals!#REF!&gt;0,animals!#REF!,"")</f>
        <v>#REF!</v>
      </c>
      <c r="Y6" s="154">
        <f>IF(animals!K23&gt;0,animals!K23,"")</f>
        <v>19.057284618854304</v>
      </c>
      <c r="Z6" s="154">
        <f>IF(animals!K24&gt;0,animals!K24,"")</f>
        <v>15.178168696436625</v>
      </c>
      <c r="AA6" s="154" t="e">
        <f>IF(animals!#REF!&gt;0,animals!#REF!,"")</f>
        <v>#REF!</v>
      </c>
      <c r="AB6" s="154">
        <f>IF(animals!K25&gt;0,animals!K25,"")</f>
        <v>18.448353631032926</v>
      </c>
      <c r="AC6" s="154">
        <f>IF(animals!K26&gt;0,animals!K26,"")</f>
        <v>14.772214704555706</v>
      </c>
      <c r="AD6" s="154" t="e">
        <f>IF(animals!#REF!&gt;0,animals!#REF!,"")</f>
        <v>#REF!</v>
      </c>
      <c r="AE6" s="154">
        <f>IF(animals!K28&gt;0,animals!K28,"")</f>
        <v>19.485791610284167</v>
      </c>
      <c r="AF6" s="154">
        <f>IF(animals!K29&gt;0,animals!K29,"")</f>
        <v>14.862426702751463</v>
      </c>
      <c r="AG6" s="154" t="e">
        <f>IF(animals!#REF!&gt;0,animals!#REF!,"")</f>
        <v>#REF!</v>
      </c>
      <c r="AH6" s="154">
        <f>IF(animals!K30&gt;0,animals!K30,"")</f>
        <v>17.140279657194405</v>
      </c>
      <c r="AI6" s="154">
        <f>IF(animals!K31&gt;0,animals!K31,"")</f>
        <v>14.727108705457825</v>
      </c>
      <c r="AJ6" s="154" t="e">
        <f>IF(animals!#REF!&gt;0,animals!#REF!,"")</f>
        <v>#REF!</v>
      </c>
      <c r="AK6" s="154" t="str">
        <f>IF(animals!K33&gt;0,animals!K33,"")</f>
        <v/>
      </c>
      <c r="AL6" s="154" t="str">
        <f>IF(animals!K34&gt;0,animals!K34,"")</f>
        <v/>
      </c>
      <c r="AM6" s="154" t="e">
        <f>IF(animals!#REF!&gt;0,animals!#REF!,"")</f>
        <v>#REF!</v>
      </c>
      <c r="AN6" s="154" t="str">
        <f>IF(animals!K35&gt;0,animals!K35,"")</f>
        <v/>
      </c>
      <c r="AO6" s="154" t="str">
        <f>IF(animals!K36&gt;0,animals!K36,"")</f>
        <v/>
      </c>
    </row>
    <row r="7" spans="1:41" x14ac:dyDescent="0.2">
      <c r="A7" s="49" t="str">
        <f>'animals_stats (μm)'!A$2</f>
        <v>Mesobiotus efa</v>
      </c>
      <c r="B7" s="81" t="str">
        <f>'animals_stats (μm)'!B$2</f>
        <v>Russia</v>
      </c>
      <c r="C7" s="153" t="str">
        <f>animals!L1</f>
        <v>275(86-2)</v>
      </c>
      <c r="D7" s="155">
        <f>IF(animals!M3&gt;0,animals!M3,"")</f>
        <v>790.08690928843032</v>
      </c>
      <c r="E7" s="154" t="e">
        <f>IF(animals!#REF!&gt;0,animals!#REF!,"")</f>
        <v>#REF!</v>
      </c>
      <c r="F7" s="154" t="e">
        <f>IF(animals!#REF!&gt;0,animals!#REF!,"")</f>
        <v>#REF!</v>
      </c>
      <c r="G7" s="154">
        <f>IF(animals!M6&gt;0,animals!M6,"")</f>
        <v>73.98153177620857</v>
      </c>
      <c r="H7" s="154">
        <f>IF(animals!M7&gt;0,animals!M7,"")</f>
        <v>13.525258011950028</v>
      </c>
      <c r="I7" s="154">
        <f>IF(animals!M8&gt;0,animals!M8,"")</f>
        <v>10.266159695817489</v>
      </c>
      <c r="J7" s="157">
        <f>IF(animals!M9&gt;0,animals!M9,"")</f>
        <v>59.478544269418791</v>
      </c>
      <c r="K7" s="157">
        <f>IF(animals!M11&gt;0,animals!M11,"")</f>
        <v>11.977186311787072</v>
      </c>
      <c r="L7" s="154">
        <f>IF(animals!M12&gt;0,animals!M12,"")</f>
        <v>9.1254752851711007</v>
      </c>
      <c r="M7" s="154">
        <f>IF(animals!M13&gt;0,animals!M13,"")</f>
        <v>11.868549701249322</v>
      </c>
      <c r="N7" s="154">
        <f>IF(animals!M14&gt;0,animals!M14,"")</f>
        <v>9.9402498642042367</v>
      </c>
      <c r="O7" s="154" t="e">
        <f>IF(animals!#REF!&gt;0,animals!#REF!,"")</f>
        <v>#REF!</v>
      </c>
      <c r="P7" s="154">
        <f>IF(animals!M15&gt;0,animals!M15,"")</f>
        <v>36.393264530146666</v>
      </c>
      <c r="Q7" s="154">
        <f>IF(animals!M16&gt;0,animals!M16,"")</f>
        <v>47.582835415535037</v>
      </c>
      <c r="R7" s="154" t="e">
        <f>IF(animals!#REF!&gt;0,animals!#REF!,"")</f>
        <v>#REF!</v>
      </c>
      <c r="S7" s="154">
        <f>IF(animals!M18&gt;0,animals!M18,"")</f>
        <v>19.418794133623031</v>
      </c>
      <c r="T7" s="154">
        <f>IF(animals!M19&gt;0,animals!M19,"")</f>
        <v>17.517653449212382</v>
      </c>
      <c r="U7" s="154" t="e">
        <f>IF(animals!#REF!&gt;0,animals!#REF!,"")</f>
        <v>#REF!</v>
      </c>
      <c r="V7" s="154">
        <f>IF(animals!M20&gt;0,animals!M20,"")</f>
        <v>19.011406844106464</v>
      </c>
      <c r="W7" s="154">
        <f>IF(animals!M21&gt;0,animals!M21,"")</f>
        <v>15.562194459532863</v>
      </c>
      <c r="X7" s="154" t="e">
        <f>IF(animals!#REF!&gt;0,animals!#REF!,"")</f>
        <v>#REF!</v>
      </c>
      <c r="Y7" s="154">
        <f>IF(animals!M23&gt;0,animals!M23,"")</f>
        <v>20.17925040738729</v>
      </c>
      <c r="Z7" s="154">
        <f>IF(animals!M24&gt;0,animals!M24,"")</f>
        <v>17.517653449212382</v>
      </c>
      <c r="AA7" s="154" t="e">
        <f>IF(animals!#REF!&gt;0,animals!#REF!,"")</f>
        <v>#REF!</v>
      </c>
      <c r="AB7" s="154">
        <f>IF(animals!M25&gt;0,animals!M25,"")</f>
        <v>18.576860401955457</v>
      </c>
      <c r="AC7" s="154">
        <f>IF(animals!M26&gt;0,animals!M26,"")</f>
        <v>15.996740901683868</v>
      </c>
      <c r="AD7" s="154" t="e">
        <f>IF(animals!#REF!&gt;0,animals!#REF!,"")</f>
        <v>#REF!</v>
      </c>
      <c r="AE7" s="154">
        <f>IF(animals!M28&gt;0,animals!M28,"")</f>
        <v>20.206409560021729</v>
      </c>
      <c r="AF7" s="154">
        <f>IF(animals!M29&gt;0,animals!M29,"")</f>
        <v>16.48560564910375</v>
      </c>
      <c r="AG7" s="154" t="e">
        <f>IF(animals!#REF!&gt;0,animals!#REF!,"")</f>
        <v>#REF!</v>
      </c>
      <c r="AH7" s="154">
        <f>IF(animals!M30&gt;0,animals!M30,"")</f>
        <v>17.762085822922323</v>
      </c>
      <c r="AI7" s="154">
        <f>IF(animals!M31&gt;0,animals!M31,"")</f>
        <v>15.127648017381858</v>
      </c>
      <c r="AJ7" s="154" t="e">
        <f>IF(animals!#REF!&gt;0,animals!#REF!,"")</f>
        <v>#REF!</v>
      </c>
      <c r="AK7" s="154">
        <f>IF(animals!M33&gt;0,animals!M33,"")</f>
        <v>23.98153177620858</v>
      </c>
      <c r="AL7" s="154">
        <f>IF(animals!M34&gt;0,animals!M34,"")</f>
        <v>19.744703965236283</v>
      </c>
      <c r="AM7" s="154" t="e">
        <f>IF(animals!#REF!&gt;0,animals!#REF!,"")</f>
        <v>#REF!</v>
      </c>
      <c r="AN7" s="154">
        <f>IF(animals!M35&gt;0,animals!M35,"")</f>
        <v>25.393807713199344</v>
      </c>
      <c r="AO7" s="154">
        <f>IF(animals!M36&gt;0,animals!M36,"")</f>
        <v>20.070613796849539</v>
      </c>
    </row>
    <row r="8" spans="1:41" x14ac:dyDescent="0.2">
      <c r="A8" s="49" t="str">
        <f>'animals_stats (μm)'!A$2</f>
        <v>Mesobiotus efa</v>
      </c>
      <c r="B8" s="81" t="str">
        <f>'animals_stats (μm)'!B$2</f>
        <v>Russia</v>
      </c>
      <c r="C8" s="153">
        <f>animals!N1</f>
        <v>0</v>
      </c>
      <c r="D8" s="155" t="str">
        <f>IF(animals!O3&gt;0,animals!O3,"")</f>
        <v/>
      </c>
      <c r="E8" s="154" t="e">
        <f>IF(animals!#REF!&gt;0,animals!#REF!,"")</f>
        <v>#REF!</v>
      </c>
      <c r="F8" s="154" t="e">
        <f>IF(animals!#REF!&gt;0,animals!#REF!,"")</f>
        <v>#REF!</v>
      </c>
      <c r="G8" s="154" t="str">
        <f>IF(animals!O6&gt;0,animals!O6,"")</f>
        <v/>
      </c>
      <c r="H8" s="154" t="str">
        <f>IF(animals!O7&gt;0,animals!O7,"")</f>
        <v/>
      </c>
      <c r="I8" s="154" t="str">
        <f>IF(animals!O8&gt;0,animals!O8,"")</f>
        <v/>
      </c>
      <c r="J8" s="157" t="str">
        <f>IF(animals!O9&gt;0,animals!O9,"")</f>
        <v/>
      </c>
      <c r="K8" s="157" t="str">
        <f>IF(animals!O11&gt;0,animals!O11,"")</f>
        <v/>
      </c>
      <c r="L8" s="154" t="str">
        <f>IF(animals!O12&gt;0,animals!O12,"")</f>
        <v/>
      </c>
      <c r="M8" s="154" t="str">
        <f>IF(animals!O13&gt;0,animals!O13,"")</f>
        <v/>
      </c>
      <c r="N8" s="154" t="str">
        <f>IF(animals!O14&gt;0,animals!O14,"")</f>
        <v/>
      </c>
      <c r="O8" s="154" t="e">
        <f>IF(animals!#REF!&gt;0,animals!#REF!,"")</f>
        <v>#REF!</v>
      </c>
      <c r="P8" s="154" t="str">
        <f>IF(animals!O15&gt;0,animals!O15,"")</f>
        <v/>
      </c>
      <c r="Q8" s="154" t="str">
        <f>IF(animals!O16&gt;0,animals!O16,"")</f>
        <v/>
      </c>
      <c r="R8" s="154" t="e">
        <f>IF(animals!#REF!&gt;0,animals!#REF!,"")</f>
        <v>#REF!</v>
      </c>
      <c r="S8" s="154" t="str">
        <f>IF(animals!O18&gt;0,animals!O18,"")</f>
        <v/>
      </c>
      <c r="T8" s="154" t="str">
        <f>IF(animals!O19&gt;0,animals!O19,"")</f>
        <v/>
      </c>
      <c r="U8" s="154" t="e">
        <f>IF(animals!#REF!&gt;0,animals!#REF!,"")</f>
        <v>#REF!</v>
      </c>
      <c r="V8" s="154" t="str">
        <f>IF(animals!O20&gt;0,animals!O20,"")</f>
        <v/>
      </c>
      <c r="W8" s="154" t="str">
        <f>IF(animals!O21&gt;0,animals!O21,"")</f>
        <v/>
      </c>
      <c r="X8" s="154" t="e">
        <f>IF(animals!#REF!&gt;0,animals!#REF!,"")</f>
        <v>#REF!</v>
      </c>
      <c r="Y8" s="154" t="str">
        <f>IF(animals!O23&gt;0,animals!O23,"")</f>
        <v/>
      </c>
      <c r="Z8" s="154" t="str">
        <f>IF(animals!O24&gt;0,animals!O24,"")</f>
        <v/>
      </c>
      <c r="AA8" s="154" t="e">
        <f>IF(animals!#REF!&gt;0,animals!#REF!,"")</f>
        <v>#REF!</v>
      </c>
      <c r="AB8" s="154" t="str">
        <f>IF(animals!O25&gt;0,animals!O25,"")</f>
        <v/>
      </c>
      <c r="AC8" s="154" t="str">
        <f>IF(animals!O26&gt;0,animals!O26,"")</f>
        <v/>
      </c>
      <c r="AD8" s="154" t="e">
        <f>IF(animals!#REF!&gt;0,animals!#REF!,"")</f>
        <v>#REF!</v>
      </c>
      <c r="AE8" s="154" t="str">
        <f>IF(animals!O28&gt;0,animals!O28,"")</f>
        <v/>
      </c>
      <c r="AF8" s="154" t="str">
        <f>IF(animals!O29&gt;0,animals!O29,"")</f>
        <v/>
      </c>
      <c r="AG8" s="154" t="e">
        <f>IF(animals!#REF!&gt;0,animals!#REF!,"")</f>
        <v>#REF!</v>
      </c>
      <c r="AH8" s="154" t="str">
        <f>IF(animals!O30&gt;0,animals!O30,"")</f>
        <v/>
      </c>
      <c r="AI8" s="154" t="str">
        <f>IF(animals!O31&gt;0,animals!O31,"")</f>
        <v/>
      </c>
      <c r="AJ8" s="154" t="e">
        <f>IF(animals!#REF!&gt;0,animals!#REF!,"")</f>
        <v>#REF!</v>
      </c>
      <c r="AK8" s="154" t="str">
        <f>IF(animals!O33&gt;0,animals!O33,"")</f>
        <v/>
      </c>
      <c r="AL8" s="154" t="str">
        <f>IF(animals!O34&gt;0,animals!O34,"")</f>
        <v/>
      </c>
      <c r="AM8" s="154" t="e">
        <f>IF(animals!#REF!&gt;0,animals!#REF!,"")</f>
        <v>#REF!</v>
      </c>
      <c r="AN8" s="154" t="str">
        <f>IF(animals!O35&gt;0,animals!O35,"")</f>
        <v/>
      </c>
      <c r="AO8" s="154" t="str">
        <f>IF(animals!O36&gt;0,animals!O36,"")</f>
        <v/>
      </c>
    </row>
    <row r="9" spans="1:41" x14ac:dyDescent="0.2">
      <c r="A9" s="49" t="str">
        <f>'animals_stats (μm)'!A$2</f>
        <v>Mesobiotus efa</v>
      </c>
      <c r="B9" s="81" t="str">
        <f>'animals_stats (μm)'!B$2</f>
        <v>Russia</v>
      </c>
      <c r="C9" s="153" t="str">
        <f>animals!P1</f>
        <v>275(73)</v>
      </c>
      <c r="D9" s="155">
        <f>IF(animals!Q3&gt;0,animals!Q3,"")</f>
        <v>860.64610866372993</v>
      </c>
      <c r="E9" s="154" t="e">
        <f>IF(animals!#REF!&gt;0,animals!#REF!,"")</f>
        <v>#REF!</v>
      </c>
      <c r="F9" s="154" t="e">
        <f>IF(animals!#REF!&gt;0,animals!#REF!,"")</f>
        <v>#REF!</v>
      </c>
      <c r="G9" s="154">
        <f>IF(animals!Q6&gt;0,animals!Q6,"")</f>
        <v>77.092511013215855</v>
      </c>
      <c r="H9" s="154">
        <f>IF(animals!Q7&gt;0,animals!Q7,"")</f>
        <v>14.096916299559471</v>
      </c>
      <c r="I9" s="154">
        <f>IF(animals!Q8&gt;0,animals!Q8,"")</f>
        <v>10.279001468428781</v>
      </c>
      <c r="J9" s="157">
        <f>IF(animals!Q9&gt;0,animals!Q9,"")</f>
        <v>60.352422907488986</v>
      </c>
      <c r="K9" s="157">
        <f>IF(animals!Q11&gt;0,animals!Q11,"")</f>
        <v>10.744003915810083</v>
      </c>
      <c r="L9" s="154">
        <f>IF(animals!Q12&gt;0,animals!Q12,"")</f>
        <v>8.6882036221243268</v>
      </c>
      <c r="M9" s="154">
        <f>IF(animals!Q13&gt;0,animals!Q13,"")</f>
        <v>10.523739598629467</v>
      </c>
      <c r="N9" s="154">
        <f>IF(animals!Q14&gt;0,animals!Q14,"")</f>
        <v>10.695056289769948</v>
      </c>
      <c r="O9" s="154" t="e">
        <f>IF(animals!#REF!&gt;0,animals!#REF!,"")</f>
        <v>#REF!</v>
      </c>
      <c r="P9" s="154">
        <f>IF(animals!Q15&gt;0,animals!Q15,"")</f>
        <v>34.238864415075874</v>
      </c>
      <c r="Q9" s="154">
        <f>IF(animals!Q16&gt;0,animals!Q16,"")</f>
        <v>47.895252080274112</v>
      </c>
      <c r="R9" s="154" t="e">
        <f>IF(animals!#REF!&gt;0,animals!#REF!,"")</f>
        <v>#REF!</v>
      </c>
      <c r="S9" s="154">
        <f>IF(animals!Q18&gt;0,animals!Q18,"")</f>
        <v>19.187469407733726</v>
      </c>
      <c r="T9" s="154">
        <f>IF(animals!Q19&gt;0,animals!Q19,"")</f>
        <v>14.317180616740089</v>
      </c>
      <c r="U9" s="154" t="e">
        <f>IF(animals!#REF!&gt;0,animals!#REF!,"")</f>
        <v>#REF!</v>
      </c>
      <c r="V9" s="154">
        <f>IF(animals!Q20&gt;0,animals!Q20,"")</f>
        <v>18.379833578071462</v>
      </c>
      <c r="W9" s="154">
        <f>IF(animals!Q21&gt;0,animals!Q21,"")</f>
        <v>16.372980910425845</v>
      </c>
      <c r="X9" s="154" t="e">
        <f>IF(animals!#REF!&gt;0,animals!#REF!,"")</f>
        <v>#REF!</v>
      </c>
      <c r="Y9" s="154">
        <f>IF(animals!Q23&gt;0,animals!Q23,"")</f>
        <v>19.799314733235438</v>
      </c>
      <c r="Z9" s="154">
        <f>IF(animals!Q24&gt;0,animals!Q24,"")</f>
        <v>16.397454723445914</v>
      </c>
      <c r="AA9" s="154" t="e">
        <f>IF(animals!#REF!&gt;0,animals!#REF!,"")</f>
        <v>#REF!</v>
      </c>
      <c r="AB9" s="154">
        <f>IF(animals!Q25&gt;0,animals!Q25,"")</f>
        <v>18.697993147332355</v>
      </c>
      <c r="AC9" s="154">
        <f>IF(animals!Q26&gt;0,animals!Q26,"")</f>
        <v>15.516397454723446</v>
      </c>
      <c r="AD9" s="154" t="e">
        <f>IF(animals!#REF!&gt;0,animals!#REF!,"")</f>
        <v>#REF!</v>
      </c>
      <c r="AE9" s="154">
        <f>IF(animals!Q28&gt;0,animals!Q28,"")</f>
        <v>20.558002936857562</v>
      </c>
      <c r="AF9" s="154">
        <f>IF(animals!Q29&gt;0,animals!Q29,"")</f>
        <v>16.397454723445914</v>
      </c>
      <c r="AG9" s="154" t="e">
        <f>IF(animals!#REF!&gt;0,animals!#REF!,"")</f>
        <v>#REF!</v>
      </c>
      <c r="AH9" s="154">
        <f>IF(animals!Q30&gt;0,animals!Q30,"")</f>
        <v>17.596671561429272</v>
      </c>
      <c r="AI9" s="154">
        <f>IF(animals!Q31&gt;0,animals!Q31,"")</f>
        <v>14.145863925599608</v>
      </c>
      <c r="AJ9" s="154" t="e">
        <f>IF(animals!#REF!&gt;0,animals!#REF!,"")</f>
        <v>#REF!</v>
      </c>
      <c r="AK9" s="154">
        <f>IF(animals!Q33&gt;0,animals!Q33,"")</f>
        <v>23.07880567792462</v>
      </c>
      <c r="AL9" s="154">
        <f>IF(animals!Q34&gt;0,animals!Q34,"")</f>
        <v>18.06167400881057</v>
      </c>
      <c r="AM9" s="154" t="e">
        <f>IF(animals!#REF!&gt;0,animals!#REF!,"")</f>
        <v>#REF!</v>
      </c>
      <c r="AN9" s="154">
        <f>IF(animals!Q35&gt;0,animals!Q35,"")</f>
        <v>24.375917767988255</v>
      </c>
      <c r="AO9" s="154">
        <f>IF(animals!Q36&gt;0,animals!Q36,"")</f>
        <v>17.376407244248654</v>
      </c>
    </row>
    <row r="10" spans="1:41" x14ac:dyDescent="0.2">
      <c r="A10" s="49" t="str">
        <f>'animals_stats (μm)'!A$2</f>
        <v>Mesobiotus efa</v>
      </c>
      <c r="B10" s="81" t="str">
        <f>'animals_stats (μm)'!B$2</f>
        <v>Russia</v>
      </c>
      <c r="C10" s="153" t="str">
        <f>animals!R1</f>
        <v>275(75)</v>
      </c>
      <c r="D10" s="155">
        <f>IF(animals!S3&gt;0,animals!S3,"")</f>
        <v>913.89973958333337</v>
      </c>
      <c r="E10" s="154" t="e">
        <f>IF(animals!#REF!&gt;0,animals!#REF!,"")</f>
        <v>#REF!</v>
      </c>
      <c r="F10" s="154" t="e">
        <f>IF(animals!#REF!&gt;0,animals!#REF!,"")</f>
        <v>#REF!</v>
      </c>
      <c r="G10" s="154">
        <f>IF(animals!S6&gt;0,animals!S6,"")</f>
        <v>77.1484375</v>
      </c>
      <c r="H10" s="154">
        <f>IF(animals!S7&gt;0,animals!S7,"")</f>
        <v>13.4765625</v>
      </c>
      <c r="I10" s="154">
        <f>IF(animals!S8&gt;0,animals!S8,"")</f>
        <v>9.9609375</v>
      </c>
      <c r="J10" s="157">
        <f>IF(animals!S9&gt;0,animals!S9,"")</f>
        <v>58.7890625</v>
      </c>
      <c r="K10" s="157">
        <f>IF(animals!S11&gt;0,animals!S11,"")</f>
        <v>10.807291666666668</v>
      </c>
      <c r="L10" s="154">
        <f>IF(animals!S12&gt;0,animals!S12,"")</f>
        <v>10.156250000000002</v>
      </c>
      <c r="M10" s="154">
        <f>IF(animals!S13&gt;0,animals!S13,"")</f>
        <v>10.481770833333334</v>
      </c>
      <c r="N10" s="154">
        <f>IF(animals!S14&gt;0,animals!S14,"")</f>
        <v>10.709635416666668</v>
      </c>
      <c r="O10" s="154" t="e">
        <f>IF(animals!#REF!&gt;0,animals!#REF!,"")</f>
        <v>#REF!</v>
      </c>
      <c r="P10" s="154">
        <f>IF(animals!S15&gt;0,animals!S15,"")</f>
        <v>34.928385416666671</v>
      </c>
      <c r="Q10" s="154">
        <f>IF(animals!S16&gt;0,animals!S16,"")</f>
        <v>46.256510416666671</v>
      </c>
      <c r="R10" s="154" t="e">
        <f>IF(animals!#REF!&gt;0,animals!#REF!,"")</f>
        <v>#REF!</v>
      </c>
      <c r="S10" s="154">
        <f>IF(animals!S18&gt;0,animals!S18,"")</f>
        <v>19.53125</v>
      </c>
      <c r="T10" s="154">
        <f>IF(animals!S19&gt;0,animals!S19,"")</f>
        <v>16.30859375</v>
      </c>
      <c r="U10" s="154" t="e">
        <f>IF(animals!#REF!&gt;0,animals!#REF!,"")</f>
        <v>#REF!</v>
      </c>
      <c r="V10" s="154">
        <f>IF(animals!S20&gt;0,animals!S20,"")</f>
        <v>19.04296875</v>
      </c>
      <c r="W10" s="154">
        <f>IF(animals!S21&gt;0,animals!S21,"")</f>
        <v>15.592447916666668</v>
      </c>
      <c r="X10" s="154" t="e">
        <f>IF(animals!#REF!&gt;0,animals!#REF!,"")</f>
        <v>#REF!</v>
      </c>
      <c r="Y10" s="154">
        <f>IF(animals!S23&gt;0,animals!S23,"")</f>
        <v>20.21484375</v>
      </c>
      <c r="Z10" s="154">
        <f>IF(animals!S24&gt;0,animals!S24,"")</f>
        <v>18.033854166666668</v>
      </c>
      <c r="AA10" s="154" t="e">
        <f>IF(animals!#REF!&gt;0,animals!#REF!,"")</f>
        <v>#REF!</v>
      </c>
      <c r="AB10" s="154">
        <f>IF(animals!S25&gt;0,animals!S25,"")</f>
        <v>19.04296875</v>
      </c>
      <c r="AC10" s="154">
        <f>IF(animals!S26&gt;0,animals!S26,"")</f>
        <v>16.015625</v>
      </c>
      <c r="AD10" s="154" t="e">
        <f>IF(animals!#REF!&gt;0,animals!#REF!,"")</f>
        <v>#REF!</v>
      </c>
      <c r="AE10" s="154">
        <f>IF(animals!S28&gt;0,animals!S28,"")</f>
        <v>20.99609375</v>
      </c>
      <c r="AF10" s="154">
        <f>IF(animals!S29&gt;0,animals!S29,"")</f>
        <v>18.1640625</v>
      </c>
      <c r="AG10" s="154" t="e">
        <f>IF(animals!#REF!&gt;0,animals!#REF!,"")</f>
        <v>#REF!</v>
      </c>
      <c r="AH10" s="154">
        <f>IF(animals!S30&gt;0,animals!S30,"")</f>
        <v>19.466145833333336</v>
      </c>
      <c r="AI10" s="154">
        <f>IF(animals!S31&gt;0,animals!S31,"")</f>
        <v>16.731770833333336</v>
      </c>
      <c r="AJ10" s="154" t="e">
        <f>IF(animals!#REF!&gt;0,animals!#REF!,"")</f>
        <v>#REF!</v>
      </c>
      <c r="AK10" s="154">
        <f>IF(animals!S33&gt;0,animals!S33,"")</f>
        <v>21.516927083333336</v>
      </c>
      <c r="AL10" s="154">
        <f>IF(animals!S34&gt;0,animals!S34,"")</f>
        <v>16.471354166666664</v>
      </c>
      <c r="AM10" s="154" t="e">
        <f>IF(animals!#REF!&gt;0,animals!#REF!,"")</f>
        <v>#REF!</v>
      </c>
      <c r="AN10" s="154" t="str">
        <f>IF(animals!S35&gt;0,animals!S35,"")</f>
        <v/>
      </c>
      <c r="AO10" s="154" t="str">
        <f>IF(animals!S36&gt;0,animals!S36,"")</f>
        <v/>
      </c>
    </row>
    <row r="11" spans="1:41" x14ac:dyDescent="0.2">
      <c r="A11" s="49" t="str">
        <f>'animals_stats (μm)'!A$2</f>
        <v>Mesobiotus efa</v>
      </c>
      <c r="B11" s="81" t="str">
        <f>'animals_stats (μm)'!B$2</f>
        <v>Russia</v>
      </c>
      <c r="C11" s="153" t="str">
        <f>animals!T1</f>
        <v>275(66)</v>
      </c>
      <c r="D11" s="155">
        <f>IF(animals!U3&gt;0,animals!U3,"")</f>
        <v>833.6520076481836</v>
      </c>
      <c r="E11" s="154" t="e">
        <f>IF(animals!#REF!&gt;0,animals!#REF!,"")</f>
        <v>#REF!</v>
      </c>
      <c r="F11" s="154" t="e">
        <f>IF(animals!#REF!&gt;0,animals!#REF!,"")</f>
        <v>#REF!</v>
      </c>
      <c r="G11" s="154">
        <f>IF(animals!U6&gt;0,animals!U6,"")</f>
        <v>76.48183556405354</v>
      </c>
      <c r="H11" s="154">
        <f>IF(animals!U7&gt;0,animals!U7,"")</f>
        <v>14.531548757170171</v>
      </c>
      <c r="I11" s="154">
        <f>IF(animals!U8&gt;0,animals!U8,"")</f>
        <v>10.51625239005736</v>
      </c>
      <c r="J11" s="157">
        <f>IF(animals!U9&gt;0,animals!U9,"")</f>
        <v>59.082217973231351</v>
      </c>
      <c r="K11" s="157">
        <f>IF(animals!U11&gt;0,animals!U11,"")</f>
        <v>13.193116634799235</v>
      </c>
      <c r="L11" s="154">
        <f>IF(animals!U12&gt;0,animals!U12,"")</f>
        <v>10.261312938177184</v>
      </c>
      <c r="M11" s="154">
        <f>IF(animals!U13&gt;0,animals!U13,"")</f>
        <v>11.599745060548122</v>
      </c>
      <c r="N11" s="154">
        <f>IF(animals!U14&gt;0,animals!U14,"")</f>
        <v>9.8151688973868705</v>
      </c>
      <c r="O11" s="154" t="e">
        <f>IF(animals!#REF!&gt;0,animals!#REF!,"")</f>
        <v>#REF!</v>
      </c>
      <c r="P11" s="154">
        <f>IF(animals!U15&gt;0,animals!U15,"")</f>
        <v>40.694710006373484</v>
      </c>
      <c r="Q11" s="154">
        <f>IF(animals!U16&gt;0,animals!U16,"")</f>
        <v>52.995538559592092</v>
      </c>
      <c r="R11" s="154" t="e">
        <f>IF(animals!#REF!&gt;0,animals!#REF!,"")</f>
        <v>#REF!</v>
      </c>
      <c r="S11" s="154">
        <f>IF(animals!U18&gt;0,animals!U18,"")</f>
        <v>21.765455704270238</v>
      </c>
      <c r="T11" s="154">
        <f>IF(animals!U19&gt;0,animals!U19,"")</f>
        <v>16.889738687061822</v>
      </c>
      <c r="U11" s="154" t="e">
        <f>IF(animals!#REF!&gt;0,animals!#REF!,"")</f>
        <v>#REF!</v>
      </c>
      <c r="V11" s="154">
        <f>IF(animals!U20&gt;0,animals!U20,"")</f>
        <v>21.000637348629699</v>
      </c>
      <c r="W11" s="154">
        <f>IF(animals!U21&gt;0,animals!U21,"")</f>
        <v>16.571064372211598</v>
      </c>
      <c r="X11" s="154" t="e">
        <f>IF(animals!#REF!&gt;0,animals!#REF!,"")</f>
        <v>#REF!</v>
      </c>
      <c r="Y11" s="154">
        <f>IF(animals!U23&gt;0,animals!U23,"")</f>
        <v>22.562141491395796</v>
      </c>
      <c r="Z11" s="154">
        <f>IF(animals!U24&gt;0,animals!U24,"")</f>
        <v>16.985340981516892</v>
      </c>
      <c r="AA11" s="154" t="e">
        <f>IF(animals!#REF!&gt;0,animals!#REF!,"")</f>
        <v>#REF!</v>
      </c>
      <c r="AB11" s="154">
        <f>IF(animals!U25&gt;0,animals!U25,"")</f>
        <v>21.829190567240282</v>
      </c>
      <c r="AC11" s="154">
        <f>IF(animals!U26&gt;0,animals!U26,"")</f>
        <v>17.52708731676227</v>
      </c>
      <c r="AD11" s="154" t="e">
        <f>IF(animals!#REF!&gt;0,animals!#REF!,"")</f>
        <v>#REF!</v>
      </c>
      <c r="AE11" s="154">
        <f>IF(animals!U28&gt;0,animals!U28,"")</f>
        <v>22.243467176545572</v>
      </c>
      <c r="AF11" s="154">
        <f>IF(animals!U29&gt;0,animals!U29,"")</f>
        <v>17.431485022307204</v>
      </c>
      <c r="AG11" s="154" t="e">
        <f>IF(animals!#REF!&gt;0,animals!#REF!,"")</f>
        <v>#REF!</v>
      </c>
      <c r="AH11" s="154">
        <f>IF(animals!U30&gt;0,animals!U30,"")</f>
        <v>21.255576800509878</v>
      </c>
      <c r="AI11" s="154">
        <f>IF(animals!U31&gt;0,animals!U31,"")</f>
        <v>16.762268961121734</v>
      </c>
      <c r="AJ11" s="154" t="e">
        <f>IF(animals!#REF!&gt;0,animals!#REF!,"")</f>
        <v>#REF!</v>
      </c>
      <c r="AK11" s="154">
        <f>IF(animals!U33&gt;0,animals!U33,"")</f>
        <v>27.533460803059278</v>
      </c>
      <c r="AL11" s="154">
        <f>IF(animals!U34&gt;0,animals!U34,"")</f>
        <v>17.909496494582537</v>
      </c>
      <c r="AM11" s="154" t="e">
        <f>IF(animals!#REF!&gt;0,animals!#REF!,"")</f>
        <v>#REF!</v>
      </c>
      <c r="AN11" s="154">
        <f>IF(animals!U35&gt;0,animals!U35,"")</f>
        <v>24.888463989802421</v>
      </c>
      <c r="AO11" s="154">
        <f>IF(animals!U36&gt;0,animals!U36,"")</f>
        <v>17.11281070745698</v>
      </c>
    </row>
    <row r="12" spans="1:41" x14ac:dyDescent="0.2">
      <c r="A12" s="49" t="str">
        <f>'animals_stats (μm)'!A$2</f>
        <v>Mesobiotus efa</v>
      </c>
      <c r="B12" s="81" t="str">
        <f>'animals_stats (μm)'!B$2</f>
        <v>Russia</v>
      </c>
      <c r="C12" s="153" t="str">
        <f>animals!V1</f>
        <v>275(68)</v>
      </c>
      <c r="D12" s="155">
        <f>IF(animals!W3&gt;0,animals!W3,"")</f>
        <v>867.70833333333337</v>
      </c>
      <c r="E12" s="154" t="e">
        <f>IF(animals!#REF!&gt;0,animals!#REF!,"")</f>
        <v>#REF!</v>
      </c>
      <c r="F12" s="154" t="e">
        <f>IF(animals!#REF!&gt;0,animals!#REF!,"")</f>
        <v>#REF!</v>
      </c>
      <c r="G12" s="154">
        <f>IF(animals!W6&gt;0,animals!W6,"")</f>
        <v>77.631578947368425</v>
      </c>
      <c r="H12" s="154">
        <f>IF(animals!W7&gt;0,animals!W7,"")</f>
        <v>14.638157894736842</v>
      </c>
      <c r="I12" s="154">
        <f>IF(animals!W8&gt;0,animals!W8,"")</f>
        <v>10.855263157894738</v>
      </c>
      <c r="J12" s="157">
        <f>IF(animals!W9&gt;0,animals!W9,"")</f>
        <v>60.032894736842103</v>
      </c>
      <c r="K12" s="157">
        <f>IF(animals!W11&gt;0,animals!W11,"")</f>
        <v>13.760964912280702</v>
      </c>
      <c r="L12" s="154">
        <f>IF(animals!W12&gt;0,animals!W12,"")</f>
        <v>10.55372807017544</v>
      </c>
      <c r="M12" s="154">
        <f>IF(animals!W13&gt;0,animals!W13,"")</f>
        <v>13.294956140350877</v>
      </c>
      <c r="N12" s="154">
        <f>IF(animals!W14&gt;0,animals!W14,"")</f>
        <v>9.3201754385964932</v>
      </c>
      <c r="O12" s="154" t="e">
        <f>IF(animals!#REF!&gt;0,animals!#REF!,"")</f>
        <v>#REF!</v>
      </c>
      <c r="P12" s="154">
        <f>IF(animals!W15&gt;0,animals!W15,"")</f>
        <v>41.36513157894737</v>
      </c>
      <c r="Q12" s="154">
        <f>IF(animals!W16&gt;0,animals!W16,"")</f>
        <v>52.549342105263165</v>
      </c>
      <c r="R12" s="154" t="e">
        <f>IF(animals!#REF!&gt;0,animals!#REF!,"")</f>
        <v>#REF!</v>
      </c>
      <c r="S12" s="154">
        <f>IF(animals!W18&gt;0,animals!W18,"")</f>
        <v>20.36732456140351</v>
      </c>
      <c r="T12" s="154">
        <f>IF(animals!W19&gt;0,animals!W19,"")</f>
        <v>17.132675438596493</v>
      </c>
      <c r="U12" s="154" t="e">
        <f>IF(animals!#REF!&gt;0,animals!#REF!,"")</f>
        <v>#REF!</v>
      </c>
      <c r="V12" s="154">
        <f>IF(animals!W20&gt;0,animals!W20,"")</f>
        <v>19.901315789473685</v>
      </c>
      <c r="W12" s="154">
        <f>IF(animals!W21&gt;0,animals!W21,"")</f>
        <v>17.297149122807017</v>
      </c>
      <c r="X12" s="154" t="e">
        <f>IF(animals!#REF!&gt;0,animals!#REF!,"")</f>
        <v>#REF!</v>
      </c>
      <c r="Y12" s="154">
        <f>IF(animals!W23&gt;0,animals!W23,"")</f>
        <v>20.751096491228072</v>
      </c>
      <c r="Z12" s="154">
        <f>IF(animals!W24&gt;0,animals!W24,"")</f>
        <v>17.708333333333336</v>
      </c>
      <c r="AA12" s="154" t="e">
        <f>IF(animals!#REF!&gt;0,animals!#REF!,"")</f>
        <v>#REF!</v>
      </c>
      <c r="AB12" s="154">
        <f>IF(animals!W25&gt;0,animals!W25,"")</f>
        <v>18.75</v>
      </c>
      <c r="AC12" s="154">
        <f>IF(animals!W26&gt;0,animals!W26,"")</f>
        <v>16.118421052631579</v>
      </c>
      <c r="AD12" s="154" t="e">
        <f>IF(animals!#REF!&gt;0,animals!#REF!,"")</f>
        <v>#REF!</v>
      </c>
      <c r="AE12" s="154">
        <f>IF(animals!W28&gt;0,animals!W28,"")</f>
        <v>20.36732456140351</v>
      </c>
      <c r="AF12" s="154">
        <f>IF(animals!W29&gt;0,animals!W29,"")</f>
        <v>16.611842105263158</v>
      </c>
      <c r="AG12" s="154" t="e">
        <f>IF(animals!#REF!&gt;0,animals!#REF!,"")</f>
        <v>#REF!</v>
      </c>
      <c r="AH12" s="154">
        <f>IF(animals!W30&gt;0,animals!W30,"")</f>
        <v>18.887061403508774</v>
      </c>
      <c r="AI12" s="154">
        <f>IF(animals!W31&gt;0,animals!W31,"")</f>
        <v>16.228070175438596</v>
      </c>
      <c r="AJ12" s="154" t="e">
        <f>IF(animals!#REF!&gt;0,animals!#REF!,"")</f>
        <v>#REF!</v>
      </c>
      <c r="AK12" s="154">
        <f>IF(animals!W33&gt;0,animals!W33,"")</f>
        <v>23.163377192982455</v>
      </c>
      <c r="AL12" s="154">
        <f>IF(animals!W34&gt;0,animals!W34,"")</f>
        <v>18.338815789473685</v>
      </c>
      <c r="AM12" s="154" t="e">
        <f>IF(animals!#REF!&gt;0,animals!#REF!,"")</f>
        <v>#REF!</v>
      </c>
      <c r="AN12" s="154">
        <f>IF(animals!W35&gt;0,animals!W35,"")</f>
        <v>25.630482456140353</v>
      </c>
      <c r="AO12" s="154">
        <f>IF(animals!W36&gt;0,animals!W36,"")</f>
        <v>18.941885964912284</v>
      </c>
    </row>
    <row r="13" spans="1:41" x14ac:dyDescent="0.2">
      <c r="A13" s="49" t="str">
        <f>'animals_stats (μm)'!A$2</f>
        <v>Mesobiotus efa</v>
      </c>
      <c r="B13" s="81" t="str">
        <f>'animals_stats (μm)'!B$2</f>
        <v>Russia</v>
      </c>
      <c r="C13" s="153" t="str">
        <f>animals!X1</f>
        <v>275(70)</v>
      </c>
      <c r="D13" s="155">
        <f>IF(animals!Y3&gt;0,animals!Y3,"")</f>
        <v>801.07744107744099</v>
      </c>
      <c r="E13" s="154" t="e">
        <f>IF(animals!#REF!&gt;0,animals!#REF!,"")</f>
        <v>#REF!</v>
      </c>
      <c r="F13" s="154" t="e">
        <f>IF(animals!#REF!&gt;0,animals!#REF!,"")</f>
        <v>#REF!</v>
      </c>
      <c r="G13" s="154">
        <f>IF(animals!Y6&gt;0,animals!Y6,"")</f>
        <v>76.161616161616166</v>
      </c>
      <c r="H13" s="154">
        <f>IF(animals!Y7&gt;0,animals!Y7,"")</f>
        <v>13.737373737373737</v>
      </c>
      <c r="I13" s="154">
        <f>IF(animals!Y8&gt;0,animals!Y8,"")</f>
        <v>10.505050505050505</v>
      </c>
      <c r="J13" s="157">
        <f>IF(animals!Y9&gt;0,animals!Y9,"")</f>
        <v>58.181818181818187</v>
      </c>
      <c r="K13" s="157">
        <f>IF(animals!Y11&gt;0,animals!Y11,"")</f>
        <v>7.7441077441077439</v>
      </c>
      <c r="L13" s="154">
        <f>IF(animals!Y12&gt;0,animals!Y12,"")</f>
        <v>7.9124579124579126</v>
      </c>
      <c r="M13" s="154">
        <f>IF(animals!Y13&gt;0,animals!Y13,"")</f>
        <v>9.1582491582491592</v>
      </c>
      <c r="N13" s="154">
        <f>IF(animals!Y14&gt;0,animals!Y14,"")</f>
        <v>5.5218855218855216</v>
      </c>
      <c r="O13" s="154" t="e">
        <f>IF(animals!#REF!&gt;0,animals!#REF!,"")</f>
        <v>#REF!</v>
      </c>
      <c r="P13" s="154">
        <f>IF(animals!Y15&gt;0,animals!Y15,"")</f>
        <v>31.27946127946128</v>
      </c>
      <c r="Q13" s="154">
        <f>IF(animals!Y16&gt;0,animals!Y16,"")</f>
        <v>41.986531986531986</v>
      </c>
      <c r="R13" s="154" t="e">
        <f>IF(animals!#REF!&gt;0,animals!#REF!,"")</f>
        <v>#REF!</v>
      </c>
      <c r="S13" s="154">
        <f>IF(animals!Y18&gt;0,animals!Y18,"")</f>
        <v>20.269360269360266</v>
      </c>
      <c r="T13" s="154">
        <f>IF(animals!Y19&gt;0,animals!Y19,"")</f>
        <v>16.666666666666668</v>
      </c>
      <c r="U13" s="154" t="e">
        <f>IF(animals!#REF!&gt;0,animals!#REF!,"")</f>
        <v>#REF!</v>
      </c>
      <c r="V13" s="154">
        <f>IF(animals!Y20&gt;0,animals!Y20,"")</f>
        <v>19.25925925925926</v>
      </c>
      <c r="W13" s="154">
        <f>IF(animals!Y21&gt;0,animals!Y21,"")</f>
        <v>14.478114478114479</v>
      </c>
      <c r="X13" s="154" t="e">
        <f>IF(animals!#REF!&gt;0,animals!#REF!,"")</f>
        <v>#REF!</v>
      </c>
      <c r="Y13" s="154">
        <f>IF(animals!Y23&gt;0,animals!Y23,"")</f>
        <v>21.07744107744108</v>
      </c>
      <c r="Z13" s="154">
        <f>IF(animals!Y24&gt;0,animals!Y24,"")</f>
        <v>18.114478114478114</v>
      </c>
      <c r="AA13" s="154" t="e">
        <f>IF(animals!#REF!&gt;0,animals!#REF!,"")</f>
        <v>#REF!</v>
      </c>
      <c r="AB13" s="154">
        <f>IF(animals!Y25&gt;0,animals!Y25,"")</f>
        <v>19.292929292929294</v>
      </c>
      <c r="AC13" s="154">
        <f>IF(animals!Y26&gt;0,animals!Y26,"")</f>
        <v>15.117845117845119</v>
      </c>
      <c r="AD13" s="154" t="e">
        <f>IF(animals!#REF!&gt;0,animals!#REF!,"")</f>
        <v>#REF!</v>
      </c>
      <c r="AE13" s="154">
        <f>IF(animals!Y28&gt;0,animals!Y28,"")</f>
        <v>21.649831649831651</v>
      </c>
      <c r="AF13" s="154">
        <f>IF(animals!Y29&gt;0,animals!Y29,"")</f>
        <v>18.956228956228959</v>
      </c>
      <c r="AG13" s="154" t="e">
        <f>IF(animals!#REF!&gt;0,animals!#REF!,"")</f>
        <v>#REF!</v>
      </c>
      <c r="AH13" s="154">
        <f>IF(animals!Y30&gt;0,animals!Y30,"")</f>
        <v>19.393939393939394</v>
      </c>
      <c r="AI13" s="154">
        <f>IF(animals!Y31&gt;0,animals!Y31,"")</f>
        <v>15.858585858585858</v>
      </c>
      <c r="AJ13" s="154" t="e">
        <f>IF(animals!#REF!&gt;0,animals!#REF!,"")</f>
        <v>#REF!</v>
      </c>
      <c r="AK13" s="154">
        <f>IF(animals!Y33&gt;0,animals!Y33,"")</f>
        <v>24.511784511784512</v>
      </c>
      <c r="AL13" s="154">
        <f>IF(animals!Y34&gt;0,animals!Y34,"")</f>
        <v>18.619528619528623</v>
      </c>
      <c r="AM13" s="154" t="e">
        <f>IF(animals!#REF!&gt;0,animals!#REF!,"")</f>
        <v>#REF!</v>
      </c>
      <c r="AN13" s="154">
        <f>IF(animals!Y35&gt;0,animals!Y35,"")</f>
        <v>25.622895622895626</v>
      </c>
      <c r="AO13" s="154">
        <f>IF(animals!Y36&gt;0,animals!Y36,"")</f>
        <v>18.552188552188554</v>
      </c>
    </row>
    <row r="14" spans="1:41" x14ac:dyDescent="0.2">
      <c r="A14" s="49" t="str">
        <f>'animals_stats (μm)'!A$2</f>
        <v>Mesobiotus efa</v>
      </c>
      <c r="B14" s="81" t="str">
        <f>'animals_stats (μm)'!B$2</f>
        <v>Russia</v>
      </c>
      <c r="C14" s="153" t="str">
        <f>animals!Z1</f>
        <v>275(85)</v>
      </c>
      <c r="D14" s="155">
        <f>IF(animals!AA3&gt;0,animals!AA3,"")</f>
        <v>874.47916666666663</v>
      </c>
      <c r="E14" s="154" t="e">
        <f>IF(animals!#REF!&gt;0,animals!#REF!,"")</f>
        <v>#REF!</v>
      </c>
      <c r="F14" s="154" t="e">
        <f>IF(animals!#REF!&gt;0,animals!#REF!,"")</f>
        <v>#REF!</v>
      </c>
      <c r="G14" s="154">
        <f>IF(animals!AA6&gt;0,animals!AA6,"")</f>
        <v>76.636904761904759</v>
      </c>
      <c r="H14" s="154">
        <f>IF(animals!AA7&gt;0,animals!AA7,"")</f>
        <v>14.285714285714285</v>
      </c>
      <c r="I14" s="154">
        <f>IF(animals!AA8&gt;0,animals!AA8,"")</f>
        <v>10.714285714285715</v>
      </c>
      <c r="J14" s="157">
        <f>IF(animals!AA9&gt;0,animals!AA9,"")</f>
        <v>60.416666666666664</v>
      </c>
      <c r="K14" s="157">
        <f>IF(animals!AA11&gt;0,animals!AA11,"")</f>
        <v>12.822420634920634</v>
      </c>
      <c r="L14" s="154">
        <f>IF(animals!AA12&gt;0,animals!AA12,"")</f>
        <v>10.739087301587302</v>
      </c>
      <c r="M14" s="154">
        <f>IF(animals!AA13&gt;0,animals!AA13,"")</f>
        <v>12.524801587301587</v>
      </c>
      <c r="N14" s="154">
        <f>IF(animals!AA14&gt;0,animals!AA14,"")</f>
        <v>9.474206349206348</v>
      </c>
      <c r="O14" s="154" t="e">
        <f>IF(animals!#REF!&gt;0,animals!#REF!,"")</f>
        <v>#REF!</v>
      </c>
      <c r="P14" s="154">
        <f>IF(animals!AA15&gt;0,animals!AA15,"")</f>
        <v>39.285714285714285</v>
      </c>
      <c r="Q14" s="154">
        <f>IF(animals!AA16&gt;0,animals!AA16,"")</f>
        <v>50.496031746031747</v>
      </c>
      <c r="R14" s="154" t="e">
        <f>IF(animals!#REF!&gt;0,animals!#REF!,"")</f>
        <v>#REF!</v>
      </c>
      <c r="S14" s="154">
        <f>IF(animals!AA18&gt;0,animals!AA18,"")</f>
        <v>19.394841269841269</v>
      </c>
      <c r="T14" s="154">
        <f>IF(animals!AA19&gt;0,animals!AA19,"")</f>
        <v>16.220238095238095</v>
      </c>
      <c r="U14" s="154" t="e">
        <f>IF(animals!#REF!&gt;0,animals!#REF!,"")</f>
        <v>#REF!</v>
      </c>
      <c r="V14" s="154">
        <f>IF(animals!AA20&gt;0,animals!AA20,"")</f>
        <v>18.874007936507937</v>
      </c>
      <c r="W14" s="154">
        <f>IF(animals!AA21&gt;0,animals!AA21,"")</f>
        <v>14.409722222222221</v>
      </c>
      <c r="X14" s="154" t="e">
        <f>IF(animals!#REF!&gt;0,animals!#REF!,"")</f>
        <v>#REF!</v>
      </c>
      <c r="Y14" s="154">
        <f>IF(animals!AA23&gt;0,animals!AA23,"")</f>
        <v>19.469246031746032</v>
      </c>
      <c r="Z14" s="154">
        <f>IF(animals!AA24&gt;0,animals!AA24,"")</f>
        <v>16.44345238095238</v>
      </c>
      <c r="AA14" s="154" t="e">
        <f>IF(animals!#REF!&gt;0,animals!#REF!,"")</f>
        <v>#REF!</v>
      </c>
      <c r="AB14" s="154">
        <f>IF(animals!AA25&gt;0,animals!AA25,"")</f>
        <v>18.229166666666664</v>
      </c>
      <c r="AC14" s="154">
        <f>IF(animals!AA26&gt;0,animals!AA26,"")</f>
        <v>16.269841269841269</v>
      </c>
      <c r="AD14" s="154" t="e">
        <f>IF(animals!#REF!&gt;0,animals!#REF!,"")</f>
        <v>#REF!</v>
      </c>
      <c r="AE14" s="154">
        <f>IF(animals!AA28&gt;0,animals!AA28,"")</f>
        <v>19.69246031746032</v>
      </c>
      <c r="AF14" s="154">
        <f>IF(animals!AA29&gt;0,animals!AA29,"")</f>
        <v>16.716269841269842</v>
      </c>
      <c r="AG14" s="154" t="e">
        <f>IF(animals!#REF!&gt;0,animals!#REF!,"")</f>
        <v>#REF!</v>
      </c>
      <c r="AH14" s="154">
        <f>IF(animals!AA30&gt;0,animals!AA30,"")</f>
        <v>19.345238095238095</v>
      </c>
      <c r="AI14" s="154">
        <f>IF(animals!AA31&gt;0,animals!AA31,"")</f>
        <v>16.021825396825395</v>
      </c>
      <c r="AJ14" s="154" t="e">
        <f>IF(animals!#REF!&gt;0,animals!#REF!,"")</f>
        <v>#REF!</v>
      </c>
      <c r="AK14" s="154">
        <f>IF(animals!AA33&gt;0,animals!AA33,"")</f>
        <v>23.090277777777779</v>
      </c>
      <c r="AL14" s="154">
        <f>IF(animals!AA34&gt;0,animals!AA34,"")</f>
        <v>19.444444444444446</v>
      </c>
      <c r="AM14" s="154" t="e">
        <f>IF(animals!#REF!&gt;0,animals!#REF!,"")</f>
        <v>#REF!</v>
      </c>
      <c r="AN14" s="154">
        <f>IF(animals!AA35&gt;0,animals!AA35,"")</f>
        <v>24.801587301587304</v>
      </c>
      <c r="AO14" s="154">
        <f>IF(animals!AA36&gt;0,animals!AA36,"")</f>
        <v>18.030753968253968</v>
      </c>
    </row>
    <row r="15" spans="1:41" x14ac:dyDescent="0.2">
      <c r="A15" s="49" t="str">
        <f>'animals_stats (μm)'!A$2</f>
        <v>Mesobiotus efa</v>
      </c>
      <c r="B15" s="81" t="str">
        <f>'animals_stats (μm)'!B$2</f>
        <v>Russia</v>
      </c>
      <c r="C15" s="153" t="str">
        <f>animals!AB1</f>
        <v>275(76)</v>
      </c>
      <c r="D15" s="155">
        <f>IF(animals!AC3&gt;0,animals!AC3,"")</f>
        <v>1048.4732824427483</v>
      </c>
      <c r="E15" s="154" t="e">
        <f>IF(animals!#REF!&gt;0,animals!#REF!,"")</f>
        <v>#REF!</v>
      </c>
      <c r="F15" s="154" t="e">
        <f>IF(animals!#REF!&gt;0,animals!#REF!,"")</f>
        <v>#REF!</v>
      </c>
      <c r="G15" s="154">
        <f>IF(animals!AC6&gt;0,animals!AC6,"")</f>
        <v>78.778625954198475</v>
      </c>
      <c r="H15" s="154">
        <f>IF(animals!AC7&gt;0,animals!AC7,"")</f>
        <v>16.335877862595421</v>
      </c>
      <c r="I15" s="154">
        <f>IF(animals!AC8&gt;0,animals!AC8,"")</f>
        <v>12.213740458015268</v>
      </c>
      <c r="J15" s="157">
        <f>IF(animals!AC9&gt;0,animals!AC9,"")</f>
        <v>61.221374045801525</v>
      </c>
      <c r="K15" s="157">
        <f>IF(animals!AC11&gt;0,animals!AC11,"")</f>
        <v>13.664122137404581</v>
      </c>
      <c r="L15" s="154">
        <f>IF(animals!AC12&gt;0,animals!AC12,"")</f>
        <v>10.483460559796438</v>
      </c>
      <c r="M15" s="154">
        <f>IF(animals!AC13&gt;0,animals!AC13,"")</f>
        <v>13.027989821882951</v>
      </c>
      <c r="N15" s="154">
        <f>IF(animals!AC14&gt;0,animals!AC14,"")</f>
        <v>10.534351145038167</v>
      </c>
      <c r="O15" s="154" t="e">
        <f>IF(animals!#REF!&gt;0,animals!#REF!,"")</f>
        <v>#REF!</v>
      </c>
      <c r="P15" s="154">
        <f>IF(animals!AC15&gt;0,animals!AC15,"")</f>
        <v>41.984732824427482</v>
      </c>
      <c r="Q15" s="154">
        <f>IF(animals!AC16&gt;0,animals!AC16,"")</f>
        <v>54.223918575063614</v>
      </c>
      <c r="R15" s="154" t="e">
        <f>IF(animals!#REF!&gt;0,animals!#REF!,"")</f>
        <v>#REF!</v>
      </c>
      <c r="S15" s="154">
        <f>IF(animals!AC18&gt;0,animals!AC18,"")</f>
        <v>22.46819338422392</v>
      </c>
      <c r="T15" s="154">
        <f>IF(animals!AC19&gt;0,animals!AC19,"")</f>
        <v>17.353689567430028</v>
      </c>
      <c r="U15" s="154" t="e">
        <f>IF(animals!#REF!&gt;0,animals!#REF!,"")</f>
        <v>#REF!</v>
      </c>
      <c r="V15" s="154">
        <f>IF(animals!AC20&gt;0,animals!AC20,"")</f>
        <v>20.534351145038173</v>
      </c>
      <c r="W15" s="154">
        <f>IF(animals!AC21&gt;0,animals!AC21,"")</f>
        <v>16.335877862595421</v>
      </c>
      <c r="X15" s="154" t="e">
        <f>IF(animals!#REF!&gt;0,animals!#REF!,"")</f>
        <v>#REF!</v>
      </c>
      <c r="Y15" s="154">
        <f>IF(animals!AC23&gt;0,animals!AC23,"")</f>
        <v>22.773536895674301</v>
      </c>
      <c r="Z15" s="154">
        <f>IF(animals!AC24&gt;0,animals!AC24,"")</f>
        <v>17.379134860050893</v>
      </c>
      <c r="AA15" s="154" t="e">
        <f>IF(animals!#REF!&gt;0,animals!#REF!,"")</f>
        <v>#REF!</v>
      </c>
      <c r="AB15" s="154">
        <f>IF(animals!AC25&gt;0,animals!AC25,"")</f>
        <v>19.414758269720103</v>
      </c>
      <c r="AC15" s="154">
        <f>IF(animals!AC26&gt;0,animals!AC26,"")</f>
        <v>14.351145038167939</v>
      </c>
      <c r="AD15" s="154" t="e">
        <f>IF(animals!#REF!&gt;0,animals!#REF!,"")</f>
        <v>#REF!</v>
      </c>
      <c r="AE15" s="154">
        <f>IF(animals!AC28&gt;0,animals!AC28,"")</f>
        <v>22.951653944020357</v>
      </c>
      <c r="AF15" s="154">
        <f>IF(animals!AC29&gt;0,animals!AC29,"")</f>
        <v>15.419847328244273</v>
      </c>
      <c r="AG15" s="154" t="e">
        <f>IF(animals!#REF!&gt;0,animals!#REF!,"")</f>
        <v>#REF!</v>
      </c>
      <c r="AH15" s="154">
        <f>IF(animals!AC30&gt;0,animals!AC30,"")</f>
        <v>20.559796437659035</v>
      </c>
      <c r="AI15" s="154">
        <f>IF(animals!AC31&gt;0,animals!AC31,"")</f>
        <v>16.132315521628499</v>
      </c>
      <c r="AJ15" s="154" t="e">
        <f>IF(animals!#REF!&gt;0,animals!#REF!,"")</f>
        <v>#REF!</v>
      </c>
      <c r="AK15" s="154">
        <f>IF(animals!AC33&gt;0,animals!AC33,"")</f>
        <v>24.376590330788805</v>
      </c>
      <c r="AL15" s="154">
        <f>IF(animals!AC34&gt;0,animals!AC34,"")</f>
        <v>19.898218829516541</v>
      </c>
      <c r="AM15" s="154" t="e">
        <f>IF(animals!#REF!&gt;0,animals!#REF!,"")</f>
        <v>#REF!</v>
      </c>
      <c r="AN15" s="154">
        <f>IF(animals!AC35&gt;0,animals!AC35,"")</f>
        <v>27.328244274809162</v>
      </c>
      <c r="AO15" s="154">
        <f>IF(animals!AC36&gt;0,animals!AC36,"")</f>
        <v>19.720101781170484</v>
      </c>
    </row>
    <row r="16" spans="1:41" x14ac:dyDescent="0.2">
      <c r="A16" s="49" t="str">
        <f>'animals_stats (μm)'!A$2</f>
        <v>Mesobiotus efa</v>
      </c>
      <c r="B16" s="81" t="str">
        <f>'animals_stats (μm)'!B$2</f>
        <v>Russia</v>
      </c>
      <c r="C16" s="153" t="str">
        <f>animals!AD1</f>
        <v>275(207)</v>
      </c>
      <c r="D16" s="155">
        <f>IF(animals!AE3&gt;0,animals!AE3,"")</f>
        <v>809.23076923076917</v>
      </c>
      <c r="E16" s="154" t="e">
        <f>IF(animals!#REF!&gt;0,animals!#REF!,"")</f>
        <v>#REF!</v>
      </c>
      <c r="F16" s="154" t="e">
        <f>IF(animals!#REF!&gt;0,animals!#REF!,"")</f>
        <v>#REF!</v>
      </c>
      <c r="G16" s="154">
        <f>IF(animals!AE6&gt;0,animals!AE6,"")</f>
        <v>77.777777777777786</v>
      </c>
      <c r="H16" s="154">
        <f>IF(animals!AE7&gt;0,animals!AE7,"")</f>
        <v>14.358974358974358</v>
      </c>
      <c r="I16" s="154">
        <f>IF(animals!AE8&gt;0,animals!AE8,"")</f>
        <v>10.427350427350428</v>
      </c>
      <c r="J16" s="157">
        <f>IF(animals!AE9&gt;0,animals!AE9,"")</f>
        <v>58.062678062678053</v>
      </c>
      <c r="K16" s="157">
        <f>IF(animals!AE11&gt;0,animals!AE11,"")</f>
        <v>12.450142450142449</v>
      </c>
      <c r="L16" s="154">
        <f>IF(animals!AE12&gt;0,animals!AE12,"")</f>
        <v>9.9430199430199426</v>
      </c>
      <c r="M16" s="154">
        <f>IF(animals!AE13&gt;0,animals!AE13,"")</f>
        <v>10.854700854700855</v>
      </c>
      <c r="N16" s="154">
        <f>IF(animals!AE14&gt;0,animals!AE14,"")</f>
        <v>7.2934472934472927</v>
      </c>
      <c r="O16" s="154" t="e">
        <f>IF(animals!#REF!&gt;0,animals!#REF!,"")</f>
        <v>#REF!</v>
      </c>
      <c r="P16" s="154">
        <f>IF(animals!AE15&gt;0,animals!AE15,"")</f>
        <v>38.603988603988604</v>
      </c>
      <c r="Q16" s="154">
        <f>IF(animals!AE16&gt;0,animals!AE16,"")</f>
        <v>47.606837606837608</v>
      </c>
      <c r="R16" s="154" t="e">
        <f>IF(animals!#REF!&gt;0,animals!#REF!,"")</f>
        <v>#REF!</v>
      </c>
      <c r="S16" s="154">
        <f>IF(animals!AE18&gt;0,animals!AE18,"")</f>
        <v>19.515669515669515</v>
      </c>
      <c r="T16" s="154">
        <f>IF(animals!AE19&gt;0,animals!AE19,"")</f>
        <v>15.783475783475783</v>
      </c>
      <c r="U16" s="154" t="e">
        <f>IF(animals!#REF!&gt;0,animals!#REF!,"")</f>
        <v>#REF!</v>
      </c>
      <c r="V16" s="154">
        <f>IF(animals!AE20&gt;0,animals!AE20,"")</f>
        <v>18.034188034188034</v>
      </c>
      <c r="W16" s="154">
        <f>IF(animals!AE21&gt;0,animals!AE21,"")</f>
        <v>15.042735042735043</v>
      </c>
      <c r="X16" s="154" t="e">
        <f>IF(animals!#REF!&gt;0,animals!#REF!,"")</f>
        <v>#REF!</v>
      </c>
      <c r="Y16" s="154">
        <f>IF(animals!AE23&gt;0,animals!AE23,"")</f>
        <v>20.797720797720796</v>
      </c>
      <c r="Z16" s="154">
        <f>IF(animals!AE24&gt;0,animals!AE24,"")</f>
        <v>17.69230769230769</v>
      </c>
      <c r="AA16" s="154" t="e">
        <f>IF(animals!#REF!&gt;0,animals!#REF!,"")</f>
        <v>#REF!</v>
      </c>
      <c r="AB16" s="154">
        <f>IF(animals!AE25&gt;0,animals!AE25,"")</f>
        <v>18.603988603988604</v>
      </c>
      <c r="AC16" s="154">
        <f>IF(animals!AE26&gt;0,animals!AE26,"")</f>
        <v>16.951566951566953</v>
      </c>
      <c r="AD16" s="154" t="e">
        <f>IF(animals!#REF!&gt;0,animals!#REF!,"")</f>
        <v>#REF!</v>
      </c>
      <c r="AE16" s="154">
        <f>IF(animals!AE28&gt;0,animals!AE28,"")</f>
        <v>19.772079772079774</v>
      </c>
      <c r="AF16" s="154">
        <f>IF(animals!AE29&gt;0,animals!AE29,"")</f>
        <v>15.897435897435896</v>
      </c>
      <c r="AG16" s="154" t="e">
        <f>IF(animals!#REF!&gt;0,animals!#REF!,"")</f>
        <v>#REF!</v>
      </c>
      <c r="AH16" s="154">
        <f>IF(animals!AE30&gt;0,animals!AE30,"")</f>
        <v>18.888888888888889</v>
      </c>
      <c r="AI16" s="154">
        <f>IF(animals!AE31&gt;0,animals!AE31,"")</f>
        <v>16.296296296296294</v>
      </c>
      <c r="AJ16" s="154" t="e">
        <f>IF(animals!#REF!&gt;0,animals!#REF!,"")</f>
        <v>#REF!</v>
      </c>
      <c r="AK16" s="154">
        <f>IF(animals!AE33&gt;0,animals!AE33,"")</f>
        <v>19.487179487179489</v>
      </c>
      <c r="AL16" s="154">
        <f>IF(animals!AE34&gt;0,animals!AE34,"")</f>
        <v>18.034188034188034</v>
      </c>
      <c r="AM16" s="154" t="e">
        <f>IF(animals!#REF!&gt;0,animals!#REF!,"")</f>
        <v>#REF!</v>
      </c>
      <c r="AN16" s="154">
        <f>IF(animals!AE35&gt;0,animals!AE35,"")</f>
        <v>25.441595441595439</v>
      </c>
      <c r="AO16" s="154">
        <f>IF(animals!AE36&gt;0,animals!AE36,"")</f>
        <v>18.319088319088316</v>
      </c>
    </row>
    <row r="17" spans="1:41" x14ac:dyDescent="0.2">
      <c r="A17" s="49" t="str">
        <f>'animals_stats (μm)'!A$2</f>
        <v>Mesobiotus efa</v>
      </c>
      <c r="B17" s="81" t="str">
        <f>'animals_stats (μm)'!B$2</f>
        <v>Russia</v>
      </c>
      <c r="C17" s="153" t="str">
        <f>animals!AF1</f>
        <v>275(78)</v>
      </c>
      <c r="D17" s="155">
        <f>IF(animals!AG3&gt;0,animals!AG3,"")</f>
        <v>775.31266992930944</v>
      </c>
      <c r="E17" s="154" t="e">
        <f>IF(animals!#REF!&gt;0,animals!#REF!,"")</f>
        <v>#REF!</v>
      </c>
      <c r="F17" s="154" t="e">
        <f>IF(animals!#REF!&gt;0,animals!#REF!,"")</f>
        <v>#REF!</v>
      </c>
      <c r="G17" s="154">
        <f>IF(animals!AG6&gt;0,animals!AG6,"")</f>
        <v>76.998368678629689</v>
      </c>
      <c r="H17" s="154">
        <f>IF(animals!AG7&gt;0,animals!AG7,"")</f>
        <v>14.029363784665581</v>
      </c>
      <c r="I17" s="154">
        <f>IF(animals!AG8&gt;0,animals!AG8,"")</f>
        <v>10.766721044045676</v>
      </c>
      <c r="J17" s="157">
        <f>IF(animals!AG9&gt;0,animals!AG9,"")</f>
        <v>60.358890701468184</v>
      </c>
      <c r="K17" s="157">
        <f>IF(animals!AG11&gt;0,animals!AG11,"")</f>
        <v>10.41326808047852</v>
      </c>
      <c r="L17" s="154">
        <f>IF(animals!AG12&gt;0,animals!AG12,"")</f>
        <v>8.3741163675910819</v>
      </c>
      <c r="M17" s="154">
        <f>IF(animals!AG13&gt;0,animals!AG13,"")</f>
        <v>9.7607395323545401</v>
      </c>
      <c r="N17" s="154">
        <f>IF(animals!AG14&gt;0,animals!AG14,"")</f>
        <v>9.8423056008700378</v>
      </c>
      <c r="O17" s="154" t="e">
        <f>IF(animals!#REF!&gt;0,animals!#REF!,"")</f>
        <v>#REF!</v>
      </c>
      <c r="P17" s="154">
        <f>IF(animals!AG15&gt;0,animals!AG15,"")</f>
        <v>34.284937466014135</v>
      </c>
      <c r="Q17" s="154">
        <f>IF(animals!AG16&gt;0,animals!AG16,"")</f>
        <v>45.86731919521479</v>
      </c>
      <c r="R17" s="154" t="e">
        <f>IF(animals!#REF!&gt;0,animals!#REF!,"")</f>
        <v>#REF!</v>
      </c>
      <c r="S17" s="154">
        <f>IF(animals!AG18&gt;0,animals!AG18,"")</f>
        <v>19.004893964110931</v>
      </c>
      <c r="T17" s="154">
        <f>IF(animals!AG19&gt;0,animals!AG19,"")</f>
        <v>15.361609570418706</v>
      </c>
      <c r="U17" s="154" t="e">
        <f>IF(animals!#REF!&gt;0,animals!#REF!,"")</f>
        <v>#REF!</v>
      </c>
      <c r="V17" s="154">
        <f>IF(animals!AG20&gt;0,animals!AG20,"")</f>
        <v>17.074497009244155</v>
      </c>
      <c r="W17" s="154">
        <f>IF(animals!AG21&gt;0,animals!AG21,"")</f>
        <v>13.947797716150081</v>
      </c>
      <c r="X17" s="154" t="e">
        <f>IF(animals!#REF!&gt;0,animals!#REF!,"")</f>
        <v>#REF!</v>
      </c>
      <c r="Y17" s="154">
        <f>IF(animals!AG23&gt;0,animals!AG23,"")</f>
        <v>20.174007612833062</v>
      </c>
      <c r="Z17" s="154">
        <f>IF(animals!AG24&gt;0,animals!AG24,"")</f>
        <v>15.062533985861881</v>
      </c>
      <c r="AA17" s="154" t="e">
        <f>IF(animals!#REF!&gt;0,animals!#REF!,"")</f>
        <v>#REF!</v>
      </c>
      <c r="AB17" s="154">
        <f>IF(animals!AG25&gt;0,animals!AG25,"")</f>
        <v>18.162044589450787</v>
      </c>
      <c r="AC17" s="154">
        <f>IF(animals!AG26&gt;0,animals!AG26,"")</f>
        <v>16.041326808047852</v>
      </c>
      <c r="AD17" s="154" t="e">
        <f>IF(animals!#REF!&gt;0,animals!#REF!,"")</f>
        <v>#REF!</v>
      </c>
      <c r="AE17" s="154">
        <f>IF(animals!AG28&gt;0,animals!AG28,"")</f>
        <v>19.331158238172922</v>
      </c>
      <c r="AF17" s="154">
        <f>IF(animals!AG29&gt;0,animals!AG29,"")</f>
        <v>15.769439912996191</v>
      </c>
      <c r="AG17" s="154" t="e">
        <f>IF(animals!#REF!&gt;0,animals!#REF!,"")</f>
        <v>#REF!</v>
      </c>
      <c r="AH17" s="154">
        <f>IF(animals!AG30&gt;0,animals!AG30,"")</f>
        <v>18.896139206090265</v>
      </c>
      <c r="AI17" s="154">
        <f>IF(animals!AG31&gt;0,animals!AG31,"")</f>
        <v>15.905383360522022</v>
      </c>
      <c r="AJ17" s="154" t="e">
        <f>IF(animals!#REF!&gt;0,animals!#REF!,"")</f>
        <v>#REF!</v>
      </c>
      <c r="AK17" s="154">
        <f>IF(animals!AG33&gt;0,animals!AG33,"")</f>
        <v>22.702555736813483</v>
      </c>
      <c r="AL17" s="154">
        <f>IF(animals!AG34&gt;0,animals!AG34,"")</f>
        <v>18.21642196846112</v>
      </c>
      <c r="AM17" s="154" t="e">
        <f>IF(animals!#REF!&gt;0,animals!#REF!,"")</f>
        <v>#REF!</v>
      </c>
      <c r="AN17" s="154">
        <f>IF(animals!AG35&gt;0,animals!AG35,"")</f>
        <v>24.714518760195759</v>
      </c>
      <c r="AO17" s="154">
        <f>IF(animals!AG36&gt;0,animals!AG36,"")</f>
        <v>17.509516041326808</v>
      </c>
    </row>
    <row r="18" spans="1:41" x14ac:dyDescent="0.2">
      <c r="A18" s="49" t="str">
        <f>'animals_stats (μm)'!A$2</f>
        <v>Mesobiotus efa</v>
      </c>
      <c r="B18" s="81" t="str">
        <f>'animals_stats (μm)'!B$2</f>
        <v>Russia</v>
      </c>
      <c r="C18" s="153" t="str">
        <f>animals!AH1</f>
        <v>275(80-1)</v>
      </c>
      <c r="D18" s="155">
        <f>IF(animals!AI3&gt;0,animals!AI3,"")</f>
        <v>842.41908006814322</v>
      </c>
      <c r="E18" s="154" t="e">
        <f>IF(animals!#REF!&gt;0,animals!#REF!,"")</f>
        <v>#REF!</v>
      </c>
      <c r="F18" s="154" t="e">
        <f>IF(animals!#REF!&gt;0,animals!#REF!,"")</f>
        <v>#REF!</v>
      </c>
      <c r="G18" s="154">
        <f>IF(animals!AI6&gt;0,animals!AI6,"")</f>
        <v>77.172061328790463</v>
      </c>
      <c r="H18" s="154">
        <f>IF(animals!AI7&gt;0,animals!AI7,"")</f>
        <v>13.969335604770016</v>
      </c>
      <c r="I18" s="154">
        <f>IF(animals!AI8&gt;0,animals!AI8,"")</f>
        <v>10.562180579216356</v>
      </c>
      <c r="J18" s="157">
        <f>IF(animals!AI9&gt;0,animals!AI9,"")</f>
        <v>56.558773424190811</v>
      </c>
      <c r="K18" s="157">
        <f>IF(animals!AI11&gt;0,animals!AI11,"")</f>
        <v>9.1709256104486094</v>
      </c>
      <c r="L18" s="154">
        <f>IF(animals!AI12&gt;0,animals!AI12,"")</f>
        <v>8.1487791027825107</v>
      </c>
      <c r="M18" s="154">
        <f>IF(animals!AI13&gt;0,animals!AI13,"")</f>
        <v>10.704145371947757</v>
      </c>
      <c r="N18" s="154">
        <f>IF(animals!AI14&gt;0,animals!AI14,"")</f>
        <v>10.562180579216356</v>
      </c>
      <c r="O18" s="154" t="e">
        <f>IF(animals!#REF!&gt;0,animals!#REF!,"")</f>
        <v>#REF!</v>
      </c>
      <c r="P18" s="154">
        <f>IF(animals!AI15&gt;0,animals!AI15,"")</f>
        <v>34.951731970471329</v>
      </c>
      <c r="Q18" s="154">
        <f>IF(animals!AI16&gt;0,animals!AI16,"")</f>
        <v>46.848381601362867</v>
      </c>
      <c r="R18" s="154" t="e">
        <f>IF(animals!#REF!&gt;0,animals!#REF!,"")</f>
        <v>#REF!</v>
      </c>
      <c r="S18" s="154">
        <f>IF(animals!AI18&gt;0,animals!AI18,"")</f>
        <v>19.619534355479843</v>
      </c>
      <c r="T18" s="154">
        <f>IF(animals!AI19&gt;0,animals!AI19,"")</f>
        <v>16.865417376490633</v>
      </c>
      <c r="U18" s="154" t="e">
        <f>IF(animals!#REF!&gt;0,animals!#REF!,"")</f>
        <v>#REF!</v>
      </c>
      <c r="V18" s="154">
        <f>IF(animals!AI20&gt;0,animals!AI20,"")</f>
        <v>18.852924474730269</v>
      </c>
      <c r="W18" s="154">
        <f>IF(animals!AI21&gt;0,animals!AI21,"")</f>
        <v>15.247018739352642</v>
      </c>
      <c r="X18" s="154" t="e">
        <f>IF(animals!#REF!&gt;0,animals!#REF!,"")</f>
        <v>#REF!</v>
      </c>
      <c r="Y18" s="154">
        <f>IF(animals!AI23&gt;0,animals!AI23,"")</f>
        <v>19.420783645655877</v>
      </c>
      <c r="Z18" s="154">
        <f>IF(animals!AI24&gt;0,animals!AI24,"")</f>
        <v>16.155593412833618</v>
      </c>
      <c r="AA18" s="154" t="e">
        <f>IF(animals!#REF!&gt;0,animals!#REF!,"")</f>
        <v>#REF!</v>
      </c>
      <c r="AB18" s="154">
        <f>IF(animals!AI25&gt;0,animals!AI25,"")</f>
        <v>18.171493469619534</v>
      </c>
      <c r="AC18" s="154">
        <f>IF(animals!AI26&gt;0,animals!AI26,"")</f>
        <v>14.565587734241909</v>
      </c>
      <c r="AD18" s="154" t="e">
        <f>IF(animals!#REF!&gt;0,animals!#REF!,"")</f>
        <v>#REF!</v>
      </c>
      <c r="AE18" s="154">
        <f>IF(animals!AI28&gt;0,animals!AI28,"")</f>
        <v>19.449176604202158</v>
      </c>
      <c r="AF18" s="154">
        <f>IF(animals!AI29&gt;0,animals!AI29,"")</f>
        <v>14.963089153889836</v>
      </c>
      <c r="AG18" s="154" t="e">
        <f>IF(animals!#REF!&gt;0,animals!#REF!,"")</f>
        <v>#REF!</v>
      </c>
      <c r="AH18" s="154">
        <f>IF(animals!AI30&gt;0,animals!AI30,"")</f>
        <v>18.994889267461669</v>
      </c>
      <c r="AI18" s="154">
        <f>IF(animals!AI31&gt;0,animals!AI31,"")</f>
        <v>15.928449744463375</v>
      </c>
      <c r="AJ18" s="154" t="e">
        <f>IF(animals!#REF!&gt;0,animals!#REF!,"")</f>
        <v>#REF!</v>
      </c>
      <c r="AK18" s="154">
        <f>IF(animals!AI33&gt;0,animals!AI33,"")</f>
        <v>22.685973878478137</v>
      </c>
      <c r="AL18" s="154">
        <f>IF(animals!AI34&gt;0,animals!AI34,"")</f>
        <v>18.455423055082338</v>
      </c>
      <c r="AM18" s="154" t="e">
        <f>IF(animals!#REF!&gt;0,animals!#REF!,"")</f>
        <v>#REF!</v>
      </c>
      <c r="AN18" s="154">
        <f>IF(animals!AI35&gt;0,animals!AI35,"")</f>
        <v>24.559909142532653</v>
      </c>
      <c r="AO18" s="154" t="str">
        <f>IF(animals!AI36&gt;0,animals!AI36,"")</f>
        <v/>
      </c>
    </row>
    <row r="19" spans="1:41" x14ac:dyDescent="0.2">
      <c r="A19" s="49" t="str">
        <f>'animals_stats (μm)'!A$2</f>
        <v>Mesobiotus efa</v>
      </c>
      <c r="B19" s="81" t="str">
        <f>'animals_stats (μm)'!B$2</f>
        <v>Russia</v>
      </c>
      <c r="C19" s="153" t="str">
        <f>animals!AJ1</f>
        <v>275(134)</v>
      </c>
      <c r="D19" s="155">
        <f>IF(animals!AK3&gt;0,animals!AK3,"")</f>
        <v>904.50819672131149</v>
      </c>
      <c r="E19" s="154" t="e">
        <f>IF(animals!#REF!&gt;0,animals!#REF!,"")</f>
        <v>#REF!</v>
      </c>
      <c r="F19" s="154" t="e">
        <f>IF(animals!#REF!&gt;0,animals!#REF!,"")</f>
        <v>#REF!</v>
      </c>
      <c r="G19" s="154">
        <f>IF(animals!AK6&gt;0,animals!AK6,"")</f>
        <v>76.557377049180317</v>
      </c>
      <c r="H19" s="154">
        <f>IF(animals!AK7&gt;0,animals!AK7,"")</f>
        <v>12.131147540983607</v>
      </c>
      <c r="I19" s="154">
        <f>IF(animals!AK8&gt;0,animals!AK8,"")</f>
        <v>8.3606557377049189</v>
      </c>
      <c r="J19" s="157">
        <f>IF(animals!AK9&gt;0,animals!AK9,"")</f>
        <v>57.704918032786892</v>
      </c>
      <c r="K19" s="157">
        <f>IF(animals!AK11&gt;0,animals!AK11,"")</f>
        <v>10.191256830601091</v>
      </c>
      <c r="L19" s="154">
        <f>IF(animals!AK12&gt;0,animals!AK12,"")</f>
        <v>9.5628415300546443</v>
      </c>
      <c r="M19" s="154">
        <f>IF(animals!AK13&gt;0,animals!AK13,"")</f>
        <v>10.737704918032787</v>
      </c>
      <c r="N19" s="154">
        <f>IF(animals!AK14&gt;0,animals!AK14,"")</f>
        <v>6.5573770491803272</v>
      </c>
      <c r="O19" s="154" t="e">
        <f>IF(animals!#REF!&gt;0,animals!#REF!,"")</f>
        <v>#REF!</v>
      </c>
      <c r="P19" s="154">
        <f>IF(animals!AK15&gt;0,animals!AK15,"")</f>
        <v>34.699453551912562</v>
      </c>
      <c r="Q19" s="154">
        <f>IF(animals!AK16&gt;0,animals!AK16,"")</f>
        <v>44.480874316939897</v>
      </c>
      <c r="R19" s="154" t="e">
        <f>IF(animals!#REF!&gt;0,animals!#REF!,"")</f>
        <v>#REF!</v>
      </c>
      <c r="S19" s="154">
        <f>IF(animals!AK18&gt;0,animals!AK18,"")</f>
        <v>19.234972677595628</v>
      </c>
      <c r="T19" s="154">
        <f>IF(animals!AK19&gt;0,animals!AK19,"")</f>
        <v>17.021857923497269</v>
      </c>
      <c r="U19" s="154" t="e">
        <f>IF(animals!#REF!&gt;0,animals!#REF!,"")</f>
        <v>#REF!</v>
      </c>
      <c r="V19" s="154">
        <f>IF(animals!AK20&gt;0,animals!AK20,"")</f>
        <v>18.032786885245898</v>
      </c>
      <c r="W19" s="154">
        <f>IF(animals!AK21&gt;0,animals!AK21,"")</f>
        <v>14.808743169398905</v>
      </c>
      <c r="X19" s="154" t="e">
        <f>IF(animals!#REF!&gt;0,animals!#REF!,"")</f>
        <v>#REF!</v>
      </c>
      <c r="Y19" s="154">
        <f>IF(animals!AK23&gt;0,animals!AK23,"")</f>
        <v>20.327868852459016</v>
      </c>
      <c r="Z19" s="154">
        <f>IF(animals!AK24&gt;0,animals!AK24,"")</f>
        <v>15.191256830601091</v>
      </c>
      <c r="AA19" s="154" t="e">
        <f>IF(animals!#REF!&gt;0,animals!#REF!,"")</f>
        <v>#REF!</v>
      </c>
      <c r="AB19" s="154">
        <f>IF(animals!AK25&gt;0,animals!AK25,"")</f>
        <v>19.754098360655739</v>
      </c>
      <c r="AC19" s="154">
        <f>IF(animals!AK26&gt;0,animals!AK26,"")</f>
        <v>15.519125683060109</v>
      </c>
      <c r="AD19" s="154" t="e">
        <f>IF(animals!#REF!&gt;0,animals!#REF!,"")</f>
        <v>#REF!</v>
      </c>
      <c r="AE19" s="154">
        <f>IF(animals!AK28&gt;0,animals!AK28,"")</f>
        <v>21.092896174863387</v>
      </c>
      <c r="AF19" s="154">
        <f>IF(animals!AK29&gt;0,animals!AK29,"")</f>
        <v>16.857923497267759</v>
      </c>
      <c r="AG19" s="154" t="e">
        <f>IF(animals!#REF!&gt;0,animals!#REF!,"")</f>
        <v>#REF!</v>
      </c>
      <c r="AH19" s="154">
        <f>IF(animals!AK30&gt;0,animals!AK30,"")</f>
        <v>19.42622950819672</v>
      </c>
      <c r="AI19" s="154">
        <f>IF(animals!AK31&gt;0,animals!AK31,"")</f>
        <v>17.021857923497269</v>
      </c>
      <c r="AJ19" s="154" t="e">
        <f>IF(animals!#REF!&gt;0,animals!#REF!,"")</f>
        <v>#REF!</v>
      </c>
      <c r="AK19" s="154" t="str">
        <f>IF(animals!AK33&gt;0,animals!AK33,"")</f>
        <v/>
      </c>
      <c r="AL19" s="154" t="str">
        <f>IF(animals!AK34&gt;0,animals!AK34,"")</f>
        <v/>
      </c>
      <c r="AM19" s="154" t="e">
        <f>IF(animals!#REF!&gt;0,animals!#REF!,"")</f>
        <v>#REF!</v>
      </c>
      <c r="AN19" s="154" t="str">
        <f>IF(animals!AK35&gt;0,animals!AK35,"")</f>
        <v/>
      </c>
      <c r="AO19" s="154" t="str">
        <f>IF(animals!AK36&gt;0,animals!AK36,"")</f>
        <v/>
      </c>
    </row>
    <row r="20" spans="1:41" x14ac:dyDescent="0.2">
      <c r="A20" s="49" t="str">
        <f>'animals_stats (μm)'!A$2</f>
        <v>Mesobiotus efa</v>
      </c>
      <c r="B20" s="81" t="str">
        <f>'animals_stats (μm)'!B$2</f>
        <v>Russia</v>
      </c>
      <c r="C20" s="153" t="str">
        <f>animals!AL1</f>
        <v>275(211)</v>
      </c>
      <c r="D20" s="155" t="str">
        <f>IF(animals!AM3&gt;0,animals!AM3,"")</f>
        <v/>
      </c>
      <c r="E20" s="154" t="e">
        <f>IF(animals!#REF!&gt;0,animals!#REF!,"")</f>
        <v>#REF!</v>
      </c>
      <c r="F20" s="154" t="e">
        <f>IF(animals!#REF!&gt;0,animals!#REF!,"")</f>
        <v>#REF!</v>
      </c>
      <c r="G20" s="154">
        <f>IF(animals!AM6&gt;0,animals!AM6,"")</f>
        <v>77.111716621253407</v>
      </c>
      <c r="H20" s="154">
        <f>IF(animals!AM7&gt;0,animals!AM7,"")</f>
        <v>19.618528610354225</v>
      </c>
      <c r="I20" s="154">
        <f>IF(animals!AM8&gt;0,animals!AM8,"")</f>
        <v>17.166212534059945</v>
      </c>
      <c r="J20" s="157" t="str">
        <f>IF(animals!AM9&gt;0,animals!AM9,"")</f>
        <v/>
      </c>
      <c r="K20" s="157">
        <f>IF(animals!AM11&gt;0,animals!AM11,"")</f>
        <v>14.713896457765669</v>
      </c>
      <c r="L20" s="154">
        <f>IF(animals!AM12&gt;0,animals!AM12,"")</f>
        <v>11.035422343324251</v>
      </c>
      <c r="M20" s="154">
        <f>IF(animals!AM13&gt;0,animals!AM13,"")</f>
        <v>12.534059945504087</v>
      </c>
      <c r="N20" s="154">
        <f>IF(animals!AM14&gt;0,animals!AM14,"")</f>
        <v>8.9464123524069024</v>
      </c>
      <c r="O20" s="154" t="e">
        <f>IF(animals!#REF!&gt;0,animals!#REF!,"")</f>
        <v>#REF!</v>
      </c>
      <c r="P20" s="154">
        <f>IF(animals!AM15&gt;0,animals!AM15,"")</f>
        <v>42.234332425068125</v>
      </c>
      <c r="Q20" s="154">
        <f>IF(animals!AM16&gt;0,animals!AM16,"")</f>
        <v>53.633060853769301</v>
      </c>
      <c r="R20" s="154" t="e">
        <f>IF(animals!#REF!&gt;0,animals!#REF!,"")</f>
        <v>#REF!</v>
      </c>
      <c r="S20" s="154">
        <f>IF(animals!AM18&gt;0,animals!AM18,"")</f>
        <v>21.435059037238872</v>
      </c>
      <c r="T20" s="154">
        <f>IF(animals!AM19&gt;0,animals!AM19,"")</f>
        <v>18.074477747502272</v>
      </c>
      <c r="U20" s="154" t="e">
        <f>IF(animals!#REF!&gt;0,animals!#REF!,"")</f>
        <v>#REF!</v>
      </c>
      <c r="V20" s="154">
        <f>IF(animals!AM20&gt;0,animals!AM20,"")</f>
        <v>19.209809264305182</v>
      </c>
      <c r="W20" s="154">
        <f>IF(animals!AM21&gt;0,animals!AM21,"")</f>
        <v>16.916439600363304</v>
      </c>
      <c r="X20" s="154" t="e">
        <f>IF(animals!#REF!&gt;0,animals!#REF!,"")</f>
        <v>#REF!</v>
      </c>
      <c r="Y20" s="154">
        <f>IF(animals!AM23&gt;0,animals!AM23,"")</f>
        <v>21.911898274296096</v>
      </c>
      <c r="Z20" s="154">
        <f>IF(animals!AM24&gt;0,animals!AM24,"")</f>
        <v>15.849227974568574</v>
      </c>
      <c r="AA20" s="154" t="e">
        <f>IF(animals!#REF!&gt;0,animals!#REF!,"")</f>
        <v>#REF!</v>
      </c>
      <c r="AB20" s="154">
        <f>IF(animals!AM25&gt;0,animals!AM25,"")</f>
        <v>20.027247956403272</v>
      </c>
      <c r="AC20" s="154">
        <f>IF(animals!AM26&gt;0,animals!AM26,"")</f>
        <v>17.756584922797458</v>
      </c>
      <c r="AD20" s="154" t="e">
        <f>IF(animals!#REF!&gt;0,animals!#REF!,"")</f>
        <v>#REF!</v>
      </c>
      <c r="AE20" s="154">
        <f>IF(animals!AM28&gt;0,animals!AM28,"")</f>
        <v>21.026339691189825</v>
      </c>
      <c r="AF20" s="154">
        <f>IF(animals!AM29&gt;0,animals!AM29,"")</f>
        <v>18.960036330608538</v>
      </c>
      <c r="AG20" s="154" t="e">
        <f>IF(animals!#REF!&gt;0,animals!#REF!,"")</f>
        <v>#REF!</v>
      </c>
      <c r="AH20" s="154">
        <f>IF(animals!AM30&gt;0,animals!AM30,"")</f>
        <v>19.527702089009992</v>
      </c>
      <c r="AI20" s="154">
        <f>IF(animals!AM31&gt;0,animals!AM31,"")</f>
        <v>17.824704813805631</v>
      </c>
      <c r="AJ20" s="154" t="e">
        <f>IF(animals!#REF!&gt;0,animals!#REF!,"")</f>
        <v>#REF!</v>
      </c>
      <c r="AK20" s="154">
        <f>IF(animals!AM33&gt;0,animals!AM33,"")</f>
        <v>24.455040871934607</v>
      </c>
      <c r="AL20" s="154">
        <f>IF(animals!AM34&gt;0,animals!AM34,"")</f>
        <v>18.505903723887375</v>
      </c>
      <c r="AM20" s="154" t="e">
        <f>IF(animals!#REF!&gt;0,animals!#REF!,"")</f>
        <v>#REF!</v>
      </c>
      <c r="AN20" s="154">
        <f>IF(animals!AM35&gt;0,animals!AM35,"")</f>
        <v>25.454132606721164</v>
      </c>
      <c r="AO20" s="154">
        <f>IF(animals!AM36&gt;0,animals!AM36,"")</f>
        <v>18.074477747502272</v>
      </c>
    </row>
    <row r="21" spans="1:41" x14ac:dyDescent="0.2">
      <c r="A21" s="49" t="str">
        <f>'animals_stats (μm)'!A$2</f>
        <v>Mesobiotus efa</v>
      </c>
      <c r="B21" s="81" t="str">
        <f>'animals_stats (μm)'!B$2</f>
        <v>Russia</v>
      </c>
      <c r="C21" s="153" t="str">
        <f>animals!AN1</f>
        <v>275(77)</v>
      </c>
      <c r="D21" s="155" t="str">
        <f>IF(animals!AO3&gt;0,animals!AO3,"")</f>
        <v/>
      </c>
      <c r="E21" s="154" t="e">
        <f>IF(animals!#REF!&gt;0,animals!#REF!,"")</f>
        <v>#REF!</v>
      </c>
      <c r="F21" s="154" t="e">
        <f>IF(animals!#REF!&gt;0,animals!#REF!,"")</f>
        <v>#REF!</v>
      </c>
      <c r="G21" s="154">
        <f>IF(animals!AO6&gt;0,animals!AO6,"")</f>
        <v>78.528528528528525</v>
      </c>
      <c r="H21" s="154">
        <f>IF(animals!AO7&gt;0,animals!AO7,"")</f>
        <v>15.765765765765765</v>
      </c>
      <c r="I21" s="154">
        <f>IF(animals!AO8&gt;0,animals!AO8,"")</f>
        <v>11.561561561561561</v>
      </c>
      <c r="J21" s="157">
        <f>IF(animals!AO9&gt;0,animals!AO9,"")</f>
        <v>60.06006006006006</v>
      </c>
      <c r="K21" s="157">
        <f>IF(animals!AO11&gt;0,animals!AO11,"")</f>
        <v>13.113113113113114</v>
      </c>
      <c r="L21" s="154">
        <f>IF(animals!AO12&gt;0,animals!AO12,"")</f>
        <v>10.235235235235235</v>
      </c>
      <c r="M21" s="154">
        <f>IF(animals!AO13&gt;0,animals!AO13,"")</f>
        <v>11.386386386386386</v>
      </c>
      <c r="N21" s="154">
        <f>IF(animals!AO14&gt;0,animals!AO14,"")</f>
        <v>7.2072072072072073</v>
      </c>
      <c r="O21" s="154" t="e">
        <f>IF(animals!#REF!&gt;0,animals!#REF!,"")</f>
        <v>#REF!</v>
      </c>
      <c r="P21" s="154">
        <f>IF(animals!AO15&gt;0,animals!AO15,"")</f>
        <v>40.015015015015017</v>
      </c>
      <c r="Q21" s="154">
        <f>IF(animals!AO16&gt;0,animals!AO16,"")</f>
        <v>49.699699699699693</v>
      </c>
      <c r="R21" s="154" t="e">
        <f>IF(animals!#REF!&gt;0,animals!#REF!,"")</f>
        <v>#REF!</v>
      </c>
      <c r="S21" s="154">
        <f>IF(animals!AO18&gt;0,animals!AO18,"")</f>
        <v>20.545545545545547</v>
      </c>
      <c r="T21" s="154">
        <f>IF(animals!AO19&gt;0,animals!AO19,"")</f>
        <v>16.241241241241241</v>
      </c>
      <c r="U21" s="154" t="e">
        <f>IF(animals!#REF!&gt;0,animals!#REF!,"")</f>
        <v>#REF!</v>
      </c>
      <c r="V21" s="154">
        <f>IF(animals!AO20&gt;0,animals!AO20,"")</f>
        <v>19.71971971971972</v>
      </c>
      <c r="W21" s="154">
        <f>IF(animals!AO21&gt;0,animals!AO21,"")</f>
        <v>16.791791791791791</v>
      </c>
      <c r="X21" s="154" t="e">
        <f>IF(animals!#REF!&gt;0,animals!#REF!,"")</f>
        <v>#REF!</v>
      </c>
      <c r="Y21" s="154">
        <f>IF(animals!AO23&gt;0,animals!AO23,"")</f>
        <v>21.671671671671671</v>
      </c>
      <c r="Z21" s="154">
        <f>IF(animals!AO24&gt;0,animals!AO24,"")</f>
        <v>18.143143143143142</v>
      </c>
      <c r="AA21" s="154" t="e">
        <f>IF(animals!#REF!&gt;0,animals!#REF!,"")</f>
        <v>#REF!</v>
      </c>
      <c r="AB21" s="154">
        <f>IF(animals!AO25&gt;0,animals!AO25,"")</f>
        <v>19.019019019019019</v>
      </c>
      <c r="AC21" s="154">
        <f>IF(animals!AO26&gt;0,animals!AO26,"")</f>
        <v>18.068068068068065</v>
      </c>
      <c r="AD21" s="154" t="e">
        <f>IF(animals!#REF!&gt;0,animals!#REF!,"")</f>
        <v>#REF!</v>
      </c>
      <c r="AE21" s="154">
        <f>IF(animals!AO28&gt;0,animals!AO28,"")</f>
        <v>21.821821821821825</v>
      </c>
      <c r="AF21" s="154">
        <f>IF(animals!AO29&gt;0,animals!AO29,"")</f>
        <v>17.892892892892892</v>
      </c>
      <c r="AG21" s="154" t="e">
        <f>IF(animals!#REF!&gt;0,animals!#REF!,"")</f>
        <v>#REF!</v>
      </c>
      <c r="AH21" s="154">
        <f>IF(animals!AO30&gt;0,animals!AO30,"")</f>
        <v>20.295295295295293</v>
      </c>
      <c r="AI21" s="154">
        <f>IF(animals!AO31&gt;0,animals!AO31,"")</f>
        <v>17.067067067067068</v>
      </c>
      <c r="AJ21" s="154" t="e">
        <f>IF(animals!#REF!&gt;0,animals!#REF!,"")</f>
        <v>#REF!</v>
      </c>
      <c r="AK21" s="154">
        <f>IF(animals!AO33&gt;0,animals!AO33,"")</f>
        <v>24.3993993993994</v>
      </c>
      <c r="AL21" s="154">
        <f>IF(animals!AO34&gt;0,animals!AO34,"")</f>
        <v>16.891891891891891</v>
      </c>
      <c r="AM21" s="154" t="e">
        <f>IF(animals!#REF!&gt;0,animals!#REF!,"")</f>
        <v>#REF!</v>
      </c>
      <c r="AN21" s="154">
        <f>IF(animals!AO35&gt;0,animals!AO35,"")</f>
        <v>26.401401401401404</v>
      </c>
      <c r="AO21" s="154">
        <f>IF(animals!AO36&gt;0,animals!AO36,"")</f>
        <v>17.892892892892892</v>
      </c>
    </row>
    <row r="22" spans="1:41" x14ac:dyDescent="0.2">
      <c r="A22" s="49" t="str">
        <f>'animals_stats (μm)'!A$2</f>
        <v>Mesobiotus efa</v>
      </c>
      <c r="B22" s="81" t="str">
        <f>'animals_stats (μm)'!B$2</f>
        <v>Russia</v>
      </c>
      <c r="C22" s="153" t="str">
        <f>animals!AP1</f>
        <v>275(104)</v>
      </c>
      <c r="D22" s="155" t="str">
        <f>IF(animals!AQ3&gt;0,animals!AQ3,"")</f>
        <v/>
      </c>
      <c r="E22" s="154" t="e">
        <f>IF(animals!#REF!&gt;0,animals!#REF!,"")</f>
        <v>#REF!</v>
      </c>
      <c r="F22" s="154" t="e">
        <f>IF(animals!#REF!&gt;0,animals!#REF!,"")</f>
        <v>#REF!</v>
      </c>
      <c r="G22" s="154">
        <f>IF(animals!AQ6&gt;0,animals!AQ6,"")</f>
        <v>77.051460361613351</v>
      </c>
      <c r="H22" s="154">
        <f>IF(animals!AQ7&gt;0,animals!AQ7,"")</f>
        <v>15.299026425591098</v>
      </c>
      <c r="I22" s="154">
        <f>IF(animals!AQ8&gt;0,animals!AQ8,"")</f>
        <v>11.126564673157162</v>
      </c>
      <c r="J22" s="157">
        <f>IF(animals!AQ9&gt;0,animals!AQ9,"")</f>
        <v>60.917941585535459</v>
      </c>
      <c r="K22" s="157">
        <f>IF(animals!AQ11&gt;0,animals!AQ11,"")</f>
        <v>13.56050069541029</v>
      </c>
      <c r="L22" s="154">
        <f>IF(animals!AQ12&gt;0,animals!AQ12,"")</f>
        <v>10.245711636532221</v>
      </c>
      <c r="M22" s="154">
        <f>IF(animals!AQ13&gt;0,animals!AQ13,"")</f>
        <v>13.908205841446453</v>
      </c>
      <c r="N22" s="154">
        <f>IF(animals!AQ14&gt;0,animals!AQ14,"")</f>
        <v>11.172925359295318</v>
      </c>
      <c r="O22" s="154" t="e">
        <f>IF(animals!#REF!&gt;0,animals!#REF!,"")</f>
        <v>#REF!</v>
      </c>
      <c r="P22" s="154">
        <f>IF(animals!AQ15&gt;0,animals!AQ15,"")</f>
        <v>40.171534538711171</v>
      </c>
      <c r="Q22" s="154">
        <f>IF(animals!AQ16&gt;0,animals!AQ16,"")</f>
        <v>51.923968474733414</v>
      </c>
      <c r="R22" s="154" t="e">
        <f>IF(animals!#REF!&gt;0,animals!#REF!,"")</f>
        <v>#REF!</v>
      </c>
      <c r="S22" s="154">
        <f>IF(animals!AQ18&gt;0,animals!AQ18,"")</f>
        <v>21.0477515067223</v>
      </c>
      <c r="T22" s="154">
        <f>IF(animals!AQ19&gt;0,animals!AQ19,"")</f>
        <v>16.852109411219285</v>
      </c>
      <c r="U22" s="154" t="e">
        <f>IF(animals!#REF!&gt;0,animals!#REF!,"")</f>
        <v>#REF!</v>
      </c>
      <c r="V22" s="154">
        <f>IF(animals!AQ20&gt;0,animals!AQ20,"")</f>
        <v>19.193324061196105</v>
      </c>
      <c r="W22" s="154">
        <f>IF(animals!AQ21&gt;0,animals!AQ21,"")</f>
        <v>15.808993973110802</v>
      </c>
      <c r="X22" s="154" t="e">
        <f>IF(animals!#REF!&gt;0,animals!#REF!,"")</f>
        <v>#REF!</v>
      </c>
      <c r="Y22" s="154">
        <f>IF(animals!AQ23&gt;0,animals!AQ23,"")</f>
        <v>20.955030134445987</v>
      </c>
      <c r="Z22" s="154">
        <f>IF(animals!AQ24&gt;0,animals!AQ24,"")</f>
        <v>17.338896615669913</v>
      </c>
      <c r="AA22" s="154" t="e">
        <f>IF(animals!#REF!&gt;0,animals!#REF!,"")</f>
        <v>#REF!</v>
      </c>
      <c r="AB22" s="154">
        <f>IF(animals!AQ25&gt;0,animals!AQ25,"")</f>
        <v>19.448307834955958</v>
      </c>
      <c r="AC22" s="154">
        <f>IF(animals!AQ26&gt;0,animals!AQ26,"")</f>
        <v>17.686601761706072</v>
      </c>
      <c r="AD22" s="154" t="e">
        <f>IF(animals!#REF!&gt;0,animals!#REF!,"")</f>
        <v>#REF!</v>
      </c>
      <c r="AE22" s="154">
        <f>IF(animals!AQ28&gt;0,animals!AQ28,"")</f>
        <v>21.604079740380158</v>
      </c>
      <c r="AF22" s="154">
        <f>IF(animals!AQ29&gt;0,animals!AQ29,"")</f>
        <v>16.875289754288364</v>
      </c>
      <c r="AG22" s="154" t="e">
        <f>IF(animals!#REF!&gt;0,animals!#REF!,"")</f>
        <v>#REF!</v>
      </c>
      <c r="AH22" s="154">
        <f>IF(animals!AQ30&gt;0,animals!AQ30,"")</f>
        <v>19.170143718127029</v>
      </c>
      <c r="AI22" s="154">
        <f>IF(animals!AQ31&gt;0,animals!AQ31,"")</f>
        <v>16.179879462216039</v>
      </c>
      <c r="AJ22" s="154" t="e">
        <f>IF(animals!#REF!&gt;0,animals!#REF!,"")</f>
        <v>#REF!</v>
      </c>
      <c r="AK22" s="154">
        <f>IF(animals!AQ33&gt;0,animals!AQ33,"")</f>
        <v>23.551228558182661</v>
      </c>
      <c r="AL22" s="154">
        <f>IF(animals!AQ34&gt;0,animals!AQ34,"")</f>
        <v>17.570700046360685</v>
      </c>
      <c r="AM22" s="154" t="e">
        <f>IF(animals!#REF!&gt;0,animals!#REF!,"")</f>
        <v>#REF!</v>
      </c>
      <c r="AN22" s="154">
        <f>IF(animals!AQ35&gt;0,animals!AQ35,"")</f>
        <v>24.895688456189152</v>
      </c>
      <c r="AO22" s="154">
        <f>IF(animals!AQ36&gt;0,animals!AQ36,"")</f>
        <v>16.388502549837739</v>
      </c>
    </row>
    <row r="23" spans="1:41" x14ac:dyDescent="0.2">
      <c r="A23" s="49" t="str">
        <f>'animals_stats (μm)'!A$2</f>
        <v>Mesobiotus efa</v>
      </c>
      <c r="B23" s="81" t="str">
        <f>'animals_stats (μm)'!B$2</f>
        <v>Russia</v>
      </c>
      <c r="C23" s="153" t="str">
        <f>animals!AR1</f>
        <v>275(105)</v>
      </c>
      <c r="D23" s="155" t="str">
        <f>IF(animals!AS3&gt;0,animals!AS3,"")</f>
        <v/>
      </c>
      <c r="E23" s="154" t="e">
        <f>IF(animals!#REF!&gt;0,animals!#REF!,"")</f>
        <v>#REF!</v>
      </c>
      <c r="F23" s="154" t="e">
        <f>IF(animals!#REF!&gt;0,animals!#REF!,"")</f>
        <v>#REF!</v>
      </c>
      <c r="G23" s="154">
        <f>IF(animals!AS6&gt;0,animals!AS6,"")</f>
        <v>77.234401349072513</v>
      </c>
      <c r="H23" s="154">
        <f>IF(animals!AS7&gt;0,animals!AS7,"")</f>
        <v>15.51433389544688</v>
      </c>
      <c r="I23" s="154">
        <f>IF(animals!AS8&gt;0,animals!AS8,"")</f>
        <v>11.635750421585159</v>
      </c>
      <c r="J23" s="157">
        <f>IF(animals!AS9&gt;0,animals!AS9,"")</f>
        <v>58.010118043844862</v>
      </c>
      <c r="K23" s="157">
        <f>IF(animals!AS11&gt;0,animals!AS11,"")</f>
        <v>10.258572231590781</v>
      </c>
      <c r="L23" s="154">
        <f>IF(animals!AS12&gt;0,animals!AS12,"")</f>
        <v>10.005621135469365</v>
      </c>
      <c r="M23" s="154">
        <f>IF(animals!AS13&gt;0,animals!AS13,"")</f>
        <v>12.422709387296234</v>
      </c>
      <c r="N23" s="154">
        <f>IF(animals!AS14&gt;0,animals!AS14,"")</f>
        <v>8.853288364249579</v>
      </c>
      <c r="O23" s="154" t="e">
        <f>IF(animals!#REF!&gt;0,animals!#REF!,"")</f>
        <v>#REF!</v>
      </c>
      <c r="P23" s="154">
        <f>IF(animals!AS15&gt;0,animals!AS15,"")</f>
        <v>37.689713322091059</v>
      </c>
      <c r="Q23" s="154">
        <f>IF(animals!AS16&gt;0,animals!AS16,"")</f>
        <v>48.173130972456441</v>
      </c>
      <c r="R23" s="154" t="e">
        <f>IF(animals!#REF!&gt;0,animals!#REF!,"")</f>
        <v>#REF!</v>
      </c>
      <c r="S23" s="154">
        <f>IF(animals!AS18&gt;0,animals!AS18,"")</f>
        <v>18.8026981450253</v>
      </c>
      <c r="T23" s="154">
        <f>IF(animals!AS19&gt;0,animals!AS19,"")</f>
        <v>15.739179314221472</v>
      </c>
      <c r="U23" s="154" t="e">
        <f>IF(animals!#REF!&gt;0,animals!#REF!,"")</f>
        <v>#REF!</v>
      </c>
      <c r="V23" s="154">
        <f>IF(animals!AS20&gt;0,animals!AS20,"")</f>
        <v>18.521641371557056</v>
      </c>
      <c r="W23" s="154">
        <f>IF(animals!AS21&gt;0,animals!AS21,"")</f>
        <v>16.076447442383362</v>
      </c>
      <c r="X23" s="154" t="e">
        <f>IF(animals!#REF!&gt;0,animals!#REF!,"")</f>
        <v>#REF!</v>
      </c>
      <c r="Y23" s="154">
        <f>IF(animals!AS23&gt;0,animals!AS23,"")</f>
        <v>20.264193367060145</v>
      </c>
      <c r="Z23" s="154">
        <f>IF(animals!AS24&gt;0,animals!AS24,"")</f>
        <v>16.020236087689714</v>
      </c>
      <c r="AA23" s="154" t="e">
        <f>IF(animals!#REF!&gt;0,animals!#REF!,"")</f>
        <v>#REF!</v>
      </c>
      <c r="AB23" s="154">
        <f>IF(animals!AS25&gt;0,animals!AS25,"")</f>
        <v>18.240584598088816</v>
      </c>
      <c r="AC23" s="154">
        <f>IF(animals!AS26&gt;0,animals!AS26,"")</f>
        <v>15.654862282181</v>
      </c>
      <c r="AD23" s="154" t="e">
        <f>IF(animals!#REF!&gt;0,animals!#REF!,"")</f>
        <v>#REF!</v>
      </c>
      <c r="AE23" s="154">
        <f>IF(animals!AS28&gt;0,animals!AS28,"")</f>
        <v>20.910623946037102</v>
      </c>
      <c r="AF23" s="154">
        <f>IF(animals!AS29&gt;0,animals!AS29,"")</f>
        <v>16.357504215851606</v>
      </c>
      <c r="AG23" s="154" t="e">
        <f>IF(animals!#REF!&gt;0,animals!#REF!,"")</f>
        <v>#REF!</v>
      </c>
      <c r="AH23" s="154">
        <f>IF(animals!AS30&gt;0,animals!AS30,"")</f>
        <v>19.870713884204612</v>
      </c>
      <c r="AI23" s="154">
        <f>IF(animals!AS31&gt;0,animals!AS31,"")</f>
        <v>16.89151208544126</v>
      </c>
      <c r="AJ23" s="154" t="e">
        <f>IF(animals!#REF!&gt;0,animals!#REF!,"")</f>
        <v>#REF!</v>
      </c>
      <c r="AK23" s="154">
        <f>IF(animals!AS33&gt;0,animals!AS33,"")</f>
        <v>25.210792580101181</v>
      </c>
      <c r="AL23" s="154">
        <f>IF(animals!AS34&gt;0,animals!AS34,"")</f>
        <v>18.437324339516582</v>
      </c>
      <c r="AM23" s="154" t="e">
        <f>IF(animals!#REF!&gt;0,animals!#REF!,"")</f>
        <v>#REF!</v>
      </c>
      <c r="AN23" s="154">
        <f>IF(animals!AS35&gt;0,animals!AS35,"")</f>
        <v>22.428330522765602</v>
      </c>
      <c r="AO23" s="154">
        <f>IF(animals!AS36&gt;0,animals!AS36,"")</f>
        <v>17.36930860033727</v>
      </c>
    </row>
    <row r="24" spans="1:41" x14ac:dyDescent="0.2">
      <c r="A24" s="49" t="str">
        <f>'animals_stats (μm)'!A$2</f>
        <v>Mesobiotus efa</v>
      </c>
      <c r="B24" s="81" t="str">
        <f>'animals_stats (μm)'!B$2</f>
        <v>Russia</v>
      </c>
      <c r="C24" s="153">
        <f>animals!AT1</f>
        <v>23</v>
      </c>
      <c r="D24" s="155" t="str">
        <f>IF(animals!AU3&gt;0,animals!AU3,"")</f>
        <v/>
      </c>
      <c r="E24" s="154" t="e">
        <f>IF(animals!#REF!&gt;0,animals!#REF!,"")</f>
        <v>#REF!</v>
      </c>
      <c r="F24" s="154" t="e">
        <f>IF(animals!#REF!&gt;0,animals!#REF!,"")</f>
        <v>#REF!</v>
      </c>
      <c r="G24" s="154" t="str">
        <f>IF(animals!AU6&gt;0,animals!AU6,"")</f>
        <v/>
      </c>
      <c r="H24" s="154" t="str">
        <f>IF(animals!AU7&gt;0,animals!AU7,"")</f>
        <v/>
      </c>
      <c r="I24" s="154" t="str">
        <f>IF(animals!AU8&gt;0,animals!AU8,"")</f>
        <v/>
      </c>
      <c r="J24" s="157" t="str">
        <f>IF(animals!AU9&gt;0,animals!AU9,"")</f>
        <v/>
      </c>
      <c r="K24" s="157" t="str">
        <f>IF(animals!AU11&gt;0,animals!AU11,"")</f>
        <v/>
      </c>
      <c r="L24" s="154" t="str">
        <f>IF(animals!AU12&gt;0,animals!AU12,"")</f>
        <v/>
      </c>
      <c r="M24" s="154" t="str">
        <f>IF(animals!AU13&gt;0,animals!AU13,"")</f>
        <v/>
      </c>
      <c r="N24" s="154" t="str">
        <f>IF(animals!AU14&gt;0,animals!AU14,"")</f>
        <v/>
      </c>
      <c r="O24" s="154" t="e">
        <f>IF(animals!#REF!&gt;0,animals!#REF!,"")</f>
        <v>#REF!</v>
      </c>
      <c r="P24" s="154" t="str">
        <f>IF(animals!AU15&gt;0,animals!AU15,"")</f>
        <v/>
      </c>
      <c r="Q24" s="154" t="str">
        <f>IF(animals!AU16&gt;0,animals!AU16,"")</f>
        <v/>
      </c>
      <c r="R24" s="154" t="e">
        <f>IF(animals!#REF!&gt;0,animals!#REF!,"")</f>
        <v>#REF!</v>
      </c>
      <c r="S24" s="154" t="str">
        <f>IF(animals!AU18&gt;0,animals!AU18,"")</f>
        <v/>
      </c>
      <c r="T24" s="154" t="str">
        <f>IF(animals!AU19&gt;0,animals!AU19,"")</f>
        <v/>
      </c>
      <c r="U24" s="154" t="e">
        <f>IF(animals!#REF!&gt;0,animals!#REF!,"")</f>
        <v>#REF!</v>
      </c>
      <c r="V24" s="154" t="str">
        <f>IF(animals!AU20&gt;0,animals!AU20,"")</f>
        <v/>
      </c>
      <c r="W24" s="154" t="str">
        <f>IF(animals!AU21&gt;0,animals!AU21,"")</f>
        <v/>
      </c>
      <c r="X24" s="154" t="e">
        <f>IF(animals!#REF!&gt;0,animals!#REF!,"")</f>
        <v>#REF!</v>
      </c>
      <c r="Y24" s="154" t="str">
        <f>IF(animals!AU23&gt;0,animals!AU23,"")</f>
        <v/>
      </c>
      <c r="Z24" s="154" t="str">
        <f>IF(animals!AU24&gt;0,animals!AU24,"")</f>
        <v/>
      </c>
      <c r="AA24" s="154" t="e">
        <f>IF(animals!#REF!&gt;0,animals!#REF!,"")</f>
        <v>#REF!</v>
      </c>
      <c r="AB24" s="154" t="str">
        <f>IF(animals!AU25&gt;0,animals!AU25,"")</f>
        <v/>
      </c>
      <c r="AC24" s="154" t="str">
        <f>IF(animals!AU26&gt;0,animals!AU26,"")</f>
        <v/>
      </c>
      <c r="AD24" s="154" t="e">
        <f>IF(animals!#REF!&gt;0,animals!#REF!,"")</f>
        <v>#REF!</v>
      </c>
      <c r="AE24" s="154" t="str">
        <f>IF(animals!AU28&gt;0,animals!AU28,"")</f>
        <v/>
      </c>
      <c r="AF24" s="154" t="str">
        <f>IF(animals!AU29&gt;0,animals!AU29,"")</f>
        <v/>
      </c>
      <c r="AG24" s="154" t="e">
        <f>IF(animals!#REF!&gt;0,animals!#REF!,"")</f>
        <v>#REF!</v>
      </c>
      <c r="AH24" s="154" t="str">
        <f>IF(animals!AU30&gt;0,animals!AU30,"")</f>
        <v/>
      </c>
      <c r="AI24" s="154" t="str">
        <f>IF(animals!AU31&gt;0,animals!AU31,"")</f>
        <v/>
      </c>
      <c r="AJ24" s="154" t="e">
        <f>IF(animals!#REF!&gt;0,animals!#REF!,"")</f>
        <v>#REF!</v>
      </c>
      <c r="AK24" s="154" t="str">
        <f>IF(animals!AU33&gt;0,animals!AU33,"")</f>
        <v/>
      </c>
      <c r="AL24" s="154" t="str">
        <f>IF(animals!AU34&gt;0,animals!AU34,"")</f>
        <v/>
      </c>
      <c r="AM24" s="154" t="e">
        <f>IF(animals!#REF!&gt;0,animals!#REF!,"")</f>
        <v>#REF!</v>
      </c>
      <c r="AN24" s="154" t="str">
        <f>IF(animals!AU35&gt;0,animals!AU35,"")</f>
        <v/>
      </c>
      <c r="AO24" s="154" t="str">
        <f>IF(animals!AU36&gt;0,animals!AU36,"")</f>
        <v/>
      </c>
    </row>
    <row r="25" spans="1:41" x14ac:dyDescent="0.2">
      <c r="A25" s="49" t="str">
        <f>'animals_stats (μm)'!A$2</f>
        <v>Mesobiotus efa</v>
      </c>
      <c r="B25" s="81" t="str">
        <f>'animals_stats (μm)'!B$2</f>
        <v>Russia</v>
      </c>
      <c r="C25" s="153">
        <f>animals!AV1</f>
        <v>24</v>
      </c>
      <c r="D25" s="155" t="str">
        <f>IF(animals!AW3&gt;0,animals!AW3,"")</f>
        <v/>
      </c>
      <c r="E25" s="154" t="e">
        <f>IF(animals!#REF!&gt;0,animals!#REF!,"")</f>
        <v>#REF!</v>
      </c>
      <c r="F25" s="154" t="e">
        <f>IF(animals!#REF!&gt;0,animals!#REF!,"")</f>
        <v>#REF!</v>
      </c>
      <c r="G25" s="154" t="str">
        <f>IF(animals!AW6&gt;0,animals!AW6,"")</f>
        <v/>
      </c>
      <c r="H25" s="154" t="str">
        <f>IF(animals!AW7&gt;0,animals!AW7,"")</f>
        <v/>
      </c>
      <c r="I25" s="154" t="str">
        <f>IF(animals!AW8&gt;0,animals!AW8,"")</f>
        <v/>
      </c>
      <c r="J25" s="157" t="str">
        <f>IF(animals!AW9&gt;0,animals!AW9,"")</f>
        <v/>
      </c>
      <c r="K25" s="157" t="str">
        <f>IF(animals!AW11&gt;0,animals!AW11,"")</f>
        <v/>
      </c>
      <c r="L25" s="154" t="str">
        <f>IF(animals!AW12&gt;0,animals!AW12,"")</f>
        <v/>
      </c>
      <c r="M25" s="154" t="str">
        <f>IF(animals!AW13&gt;0,animals!AW13,"")</f>
        <v/>
      </c>
      <c r="N25" s="154" t="str">
        <f>IF(animals!AW14&gt;0,animals!AW14,"")</f>
        <v/>
      </c>
      <c r="O25" s="154" t="e">
        <f>IF(animals!#REF!&gt;0,animals!#REF!,"")</f>
        <v>#REF!</v>
      </c>
      <c r="P25" s="154" t="str">
        <f>IF(animals!AW15&gt;0,animals!AW15,"")</f>
        <v/>
      </c>
      <c r="Q25" s="154" t="str">
        <f>IF(animals!AW16&gt;0,animals!AW16,"")</f>
        <v/>
      </c>
      <c r="R25" s="154" t="e">
        <f>IF(animals!#REF!&gt;0,animals!#REF!,"")</f>
        <v>#REF!</v>
      </c>
      <c r="S25" s="154" t="str">
        <f>IF(animals!AW18&gt;0,animals!AW18,"")</f>
        <v/>
      </c>
      <c r="T25" s="154" t="str">
        <f>IF(animals!AW19&gt;0,animals!AW19,"")</f>
        <v/>
      </c>
      <c r="U25" s="154" t="e">
        <f>IF(animals!#REF!&gt;0,animals!#REF!,"")</f>
        <v>#REF!</v>
      </c>
      <c r="V25" s="154" t="str">
        <f>IF(animals!AW20&gt;0,animals!AW20,"")</f>
        <v/>
      </c>
      <c r="W25" s="154" t="str">
        <f>IF(animals!AW21&gt;0,animals!AW21,"")</f>
        <v/>
      </c>
      <c r="X25" s="154" t="e">
        <f>IF(animals!#REF!&gt;0,animals!#REF!,"")</f>
        <v>#REF!</v>
      </c>
      <c r="Y25" s="154" t="str">
        <f>IF(animals!AW23&gt;0,animals!AW23,"")</f>
        <v/>
      </c>
      <c r="Z25" s="154" t="str">
        <f>IF(animals!AW24&gt;0,animals!AW24,"")</f>
        <v/>
      </c>
      <c r="AA25" s="154" t="e">
        <f>IF(animals!#REF!&gt;0,animals!#REF!,"")</f>
        <v>#REF!</v>
      </c>
      <c r="AB25" s="154" t="str">
        <f>IF(animals!AW25&gt;0,animals!AW25,"")</f>
        <v/>
      </c>
      <c r="AC25" s="154" t="str">
        <f>IF(animals!AW26&gt;0,animals!AW26,"")</f>
        <v/>
      </c>
      <c r="AD25" s="154" t="e">
        <f>IF(animals!#REF!&gt;0,animals!#REF!,"")</f>
        <v>#REF!</v>
      </c>
      <c r="AE25" s="154" t="str">
        <f>IF(animals!AW28&gt;0,animals!AW28,"")</f>
        <v/>
      </c>
      <c r="AF25" s="154" t="str">
        <f>IF(animals!AW29&gt;0,animals!AW29,"")</f>
        <v/>
      </c>
      <c r="AG25" s="154" t="e">
        <f>IF(animals!#REF!&gt;0,animals!#REF!,"")</f>
        <v>#REF!</v>
      </c>
      <c r="AH25" s="154" t="str">
        <f>IF(animals!AW30&gt;0,animals!AW30,"")</f>
        <v/>
      </c>
      <c r="AI25" s="154" t="str">
        <f>IF(animals!AW31&gt;0,animals!AW31,"")</f>
        <v/>
      </c>
      <c r="AJ25" s="154" t="e">
        <f>IF(animals!#REF!&gt;0,animals!#REF!,"")</f>
        <v>#REF!</v>
      </c>
      <c r="AK25" s="154" t="str">
        <f>IF(animals!AW33&gt;0,animals!AW33,"")</f>
        <v/>
      </c>
      <c r="AL25" s="154" t="str">
        <f>IF(animals!AW34&gt;0,animals!AW34,"")</f>
        <v/>
      </c>
      <c r="AM25" s="154" t="e">
        <f>IF(animals!#REF!&gt;0,animals!#REF!,"")</f>
        <v>#REF!</v>
      </c>
      <c r="AN25" s="154" t="str">
        <f>IF(animals!AW35&gt;0,animals!AW35,"")</f>
        <v/>
      </c>
      <c r="AO25" s="154" t="str">
        <f>IF(animals!AW36&gt;0,animals!AW36,"")</f>
        <v/>
      </c>
    </row>
    <row r="26" spans="1:41" x14ac:dyDescent="0.2">
      <c r="A26" s="49" t="str">
        <f>'animals_stats (μm)'!A$2</f>
        <v>Mesobiotus efa</v>
      </c>
      <c r="B26" s="81" t="str">
        <f>'animals_stats (μm)'!B$2</f>
        <v>Russia</v>
      </c>
      <c r="C26" s="153">
        <f>animals!AX1</f>
        <v>25</v>
      </c>
      <c r="D26" s="155" t="str">
        <f>IF(animals!AY3&gt;0,animals!AY3,"")</f>
        <v/>
      </c>
      <c r="E26" s="154" t="e">
        <f>IF(animals!#REF!&gt;0,animals!#REF!,"")</f>
        <v>#REF!</v>
      </c>
      <c r="F26" s="154" t="e">
        <f>IF(animals!#REF!&gt;0,animals!#REF!,"")</f>
        <v>#REF!</v>
      </c>
      <c r="G26" s="154" t="str">
        <f>IF(animals!AY6&gt;0,animals!AY6,"")</f>
        <v/>
      </c>
      <c r="H26" s="154" t="str">
        <f>IF(animals!AY7&gt;0,animals!AY7,"")</f>
        <v/>
      </c>
      <c r="I26" s="154" t="str">
        <f>IF(animals!AY8&gt;0,animals!AY8,"")</f>
        <v/>
      </c>
      <c r="J26" s="157" t="str">
        <f>IF(animals!AY9&gt;0,animals!AY9,"")</f>
        <v/>
      </c>
      <c r="K26" s="157" t="str">
        <f>IF(animals!AY11&gt;0,animals!AY11,"")</f>
        <v/>
      </c>
      <c r="L26" s="154" t="str">
        <f>IF(animals!AY12&gt;0,animals!AY12,"")</f>
        <v/>
      </c>
      <c r="M26" s="154" t="str">
        <f>IF(animals!AY13&gt;0,animals!AY13,"")</f>
        <v/>
      </c>
      <c r="N26" s="154" t="str">
        <f>IF(animals!AY14&gt;0,animals!AY14,"")</f>
        <v/>
      </c>
      <c r="O26" s="154" t="e">
        <f>IF(animals!#REF!&gt;0,animals!#REF!,"")</f>
        <v>#REF!</v>
      </c>
      <c r="P26" s="154" t="str">
        <f>IF(animals!AY15&gt;0,animals!AY15,"")</f>
        <v/>
      </c>
      <c r="Q26" s="154" t="str">
        <f>IF(animals!AY16&gt;0,animals!AY16,"")</f>
        <v/>
      </c>
      <c r="R26" s="154" t="e">
        <f>IF(animals!#REF!&gt;0,animals!#REF!,"")</f>
        <v>#REF!</v>
      </c>
      <c r="S26" s="154" t="str">
        <f>IF(animals!AY18&gt;0,animals!AY18,"")</f>
        <v/>
      </c>
      <c r="T26" s="154" t="str">
        <f>IF(animals!AY19&gt;0,animals!AY19,"")</f>
        <v/>
      </c>
      <c r="U26" s="154" t="e">
        <f>IF(animals!#REF!&gt;0,animals!#REF!,"")</f>
        <v>#REF!</v>
      </c>
      <c r="V26" s="154" t="str">
        <f>IF(animals!AY20&gt;0,animals!AY20,"")</f>
        <v/>
      </c>
      <c r="W26" s="154" t="str">
        <f>IF(animals!AY21&gt;0,animals!AY21,"")</f>
        <v/>
      </c>
      <c r="X26" s="154" t="e">
        <f>IF(animals!#REF!&gt;0,animals!#REF!,"")</f>
        <v>#REF!</v>
      </c>
      <c r="Y26" s="154" t="str">
        <f>IF(animals!AY23&gt;0,animals!AY23,"")</f>
        <v/>
      </c>
      <c r="Z26" s="154" t="str">
        <f>IF(animals!AY24&gt;0,animals!AY24,"")</f>
        <v/>
      </c>
      <c r="AA26" s="154" t="e">
        <f>IF(animals!#REF!&gt;0,animals!#REF!,"")</f>
        <v>#REF!</v>
      </c>
      <c r="AB26" s="154" t="str">
        <f>IF(animals!AY25&gt;0,animals!AY25,"")</f>
        <v/>
      </c>
      <c r="AC26" s="154" t="str">
        <f>IF(animals!AY26&gt;0,animals!AY26,"")</f>
        <v/>
      </c>
      <c r="AD26" s="154" t="e">
        <f>IF(animals!#REF!&gt;0,animals!#REF!,"")</f>
        <v>#REF!</v>
      </c>
      <c r="AE26" s="154" t="str">
        <f>IF(animals!AY28&gt;0,animals!AY28,"")</f>
        <v/>
      </c>
      <c r="AF26" s="154" t="str">
        <f>IF(animals!AY29&gt;0,animals!AY29,"")</f>
        <v/>
      </c>
      <c r="AG26" s="154" t="e">
        <f>IF(animals!#REF!&gt;0,animals!#REF!,"")</f>
        <v>#REF!</v>
      </c>
      <c r="AH26" s="154" t="str">
        <f>IF(animals!AY30&gt;0,animals!AY30,"")</f>
        <v/>
      </c>
      <c r="AI26" s="154" t="str">
        <f>IF(animals!AY31&gt;0,animals!AY31,"")</f>
        <v/>
      </c>
      <c r="AJ26" s="154" t="e">
        <f>IF(animals!#REF!&gt;0,animals!#REF!,"")</f>
        <v>#REF!</v>
      </c>
      <c r="AK26" s="154" t="str">
        <f>IF(animals!AY33&gt;0,animals!AY33,"")</f>
        <v/>
      </c>
      <c r="AL26" s="154" t="str">
        <f>IF(animals!AY34&gt;0,animals!AY34,"")</f>
        <v/>
      </c>
      <c r="AM26" s="154" t="e">
        <f>IF(animals!#REF!&gt;0,animals!#REF!,"")</f>
        <v>#REF!</v>
      </c>
      <c r="AN26" s="154" t="str">
        <f>IF(animals!AY35&gt;0,animals!AY35,"")</f>
        <v/>
      </c>
      <c r="AO26" s="154" t="str">
        <f>IF(animals!AY36&gt;0,animals!AY36,"")</f>
        <v/>
      </c>
    </row>
    <row r="27" spans="1:41" x14ac:dyDescent="0.2">
      <c r="A27" s="49" t="str">
        <f>'animals_stats (μm)'!A$2</f>
        <v>Mesobiotus efa</v>
      </c>
      <c r="B27" s="81" t="str">
        <f>'animals_stats (μm)'!B$2</f>
        <v>Russia</v>
      </c>
      <c r="C27" s="153">
        <f>animals!AZ1</f>
        <v>26</v>
      </c>
      <c r="D27" s="155" t="str">
        <f>IF(animals!BA3&gt;0,animals!BA3,"")</f>
        <v/>
      </c>
      <c r="E27" s="154" t="e">
        <f>IF(animals!#REF!&gt;0,animals!#REF!,"")</f>
        <v>#REF!</v>
      </c>
      <c r="F27" s="154" t="e">
        <f>IF(animals!#REF!&gt;0,animals!#REF!,"")</f>
        <v>#REF!</v>
      </c>
      <c r="G27" s="154" t="str">
        <f>IF(animals!BA6&gt;0,animals!BA6,"")</f>
        <v/>
      </c>
      <c r="H27" s="154" t="str">
        <f>IF(animals!BA7&gt;0,animals!BA7,"")</f>
        <v/>
      </c>
      <c r="I27" s="154" t="str">
        <f>IF(animals!BA8&gt;0,animals!BA8,"")</f>
        <v/>
      </c>
      <c r="J27" s="157" t="str">
        <f>IF(animals!BA9&gt;0,animals!BA9,"")</f>
        <v/>
      </c>
      <c r="K27" s="157" t="str">
        <f>IF(animals!BA11&gt;0,animals!BA11,"")</f>
        <v/>
      </c>
      <c r="L27" s="154" t="str">
        <f>IF(animals!BA12&gt;0,animals!BA12,"")</f>
        <v/>
      </c>
      <c r="M27" s="154" t="str">
        <f>IF(animals!BA13&gt;0,animals!BA13,"")</f>
        <v/>
      </c>
      <c r="N27" s="154" t="str">
        <f>IF(animals!BA14&gt;0,animals!BA14,"")</f>
        <v/>
      </c>
      <c r="O27" s="154" t="e">
        <f>IF(animals!#REF!&gt;0,animals!#REF!,"")</f>
        <v>#REF!</v>
      </c>
      <c r="P27" s="154" t="str">
        <f>IF(animals!BA15&gt;0,animals!BA15,"")</f>
        <v/>
      </c>
      <c r="Q27" s="154" t="str">
        <f>IF(animals!BA16&gt;0,animals!BA16,"")</f>
        <v/>
      </c>
      <c r="R27" s="154" t="e">
        <f>IF(animals!#REF!&gt;0,animals!#REF!,"")</f>
        <v>#REF!</v>
      </c>
      <c r="S27" s="154" t="str">
        <f>IF(animals!BA18&gt;0,animals!BA18,"")</f>
        <v/>
      </c>
      <c r="T27" s="154" t="str">
        <f>IF(animals!BA19&gt;0,animals!BA19,"")</f>
        <v/>
      </c>
      <c r="U27" s="154" t="e">
        <f>IF(animals!#REF!&gt;0,animals!#REF!,"")</f>
        <v>#REF!</v>
      </c>
      <c r="V27" s="154" t="str">
        <f>IF(animals!BA20&gt;0,animals!BA20,"")</f>
        <v/>
      </c>
      <c r="W27" s="154" t="str">
        <f>IF(animals!BA21&gt;0,animals!BA21,"")</f>
        <v/>
      </c>
      <c r="X27" s="154" t="e">
        <f>IF(animals!#REF!&gt;0,animals!#REF!,"")</f>
        <v>#REF!</v>
      </c>
      <c r="Y27" s="154" t="str">
        <f>IF(animals!BA23&gt;0,animals!BA23,"")</f>
        <v/>
      </c>
      <c r="Z27" s="154" t="str">
        <f>IF(animals!BA24&gt;0,animals!BA24,"")</f>
        <v/>
      </c>
      <c r="AA27" s="154" t="e">
        <f>IF(animals!#REF!&gt;0,animals!#REF!,"")</f>
        <v>#REF!</v>
      </c>
      <c r="AB27" s="154" t="str">
        <f>IF(animals!BA25&gt;0,animals!BA25,"")</f>
        <v/>
      </c>
      <c r="AC27" s="154" t="str">
        <f>IF(animals!BA26&gt;0,animals!BA26,"")</f>
        <v/>
      </c>
      <c r="AD27" s="154" t="e">
        <f>IF(animals!#REF!&gt;0,animals!#REF!,"")</f>
        <v>#REF!</v>
      </c>
      <c r="AE27" s="154" t="str">
        <f>IF(animals!BA28&gt;0,animals!BA28,"")</f>
        <v/>
      </c>
      <c r="AF27" s="154" t="str">
        <f>IF(animals!BA29&gt;0,animals!BA29,"")</f>
        <v/>
      </c>
      <c r="AG27" s="154" t="e">
        <f>IF(animals!#REF!&gt;0,animals!#REF!,"")</f>
        <v>#REF!</v>
      </c>
      <c r="AH27" s="154" t="str">
        <f>IF(animals!BA30&gt;0,animals!BA30,"")</f>
        <v/>
      </c>
      <c r="AI27" s="154" t="str">
        <f>IF(animals!BA31&gt;0,animals!BA31,"")</f>
        <v/>
      </c>
      <c r="AJ27" s="154" t="e">
        <f>IF(animals!#REF!&gt;0,animals!#REF!,"")</f>
        <v>#REF!</v>
      </c>
      <c r="AK27" s="154" t="str">
        <f>IF(animals!BA33&gt;0,animals!BA33,"")</f>
        <v/>
      </c>
      <c r="AL27" s="154" t="str">
        <f>IF(animals!BA34&gt;0,animals!BA34,"")</f>
        <v/>
      </c>
      <c r="AM27" s="154" t="e">
        <f>IF(animals!#REF!&gt;0,animals!#REF!,"")</f>
        <v>#REF!</v>
      </c>
      <c r="AN27" s="154" t="str">
        <f>IF(animals!BA35&gt;0,animals!BA35,"")</f>
        <v/>
      </c>
      <c r="AO27" s="154" t="str">
        <f>IF(animals!BA36&gt;0,animals!BA36,"")</f>
        <v/>
      </c>
    </row>
    <row r="28" spans="1:41" x14ac:dyDescent="0.2">
      <c r="A28" s="49" t="str">
        <f>'animals_stats (μm)'!A$2</f>
        <v>Mesobiotus efa</v>
      </c>
      <c r="B28" s="81" t="str">
        <f>'animals_stats (μm)'!B$2</f>
        <v>Russia</v>
      </c>
      <c r="C28" s="153">
        <f>animals!BB1</f>
        <v>27</v>
      </c>
      <c r="D28" s="155" t="str">
        <f>IF(animals!BC3&gt;0,animals!BC3,"")</f>
        <v/>
      </c>
      <c r="E28" s="154" t="e">
        <f>IF(animals!#REF!&gt;0,animals!#REF!,"")</f>
        <v>#REF!</v>
      </c>
      <c r="F28" s="154" t="e">
        <f>IF(animals!#REF!&gt;0,animals!#REF!,"")</f>
        <v>#REF!</v>
      </c>
      <c r="G28" s="154" t="str">
        <f>IF(animals!BC6&gt;0,animals!BC6,"")</f>
        <v/>
      </c>
      <c r="H28" s="154" t="str">
        <f>IF(animals!BC7&gt;0,animals!BC7,"")</f>
        <v/>
      </c>
      <c r="I28" s="154" t="str">
        <f>IF(animals!BC8&gt;0,animals!BC8,"")</f>
        <v/>
      </c>
      <c r="J28" s="157" t="str">
        <f>IF(animals!BC9&gt;0,animals!BC9,"")</f>
        <v/>
      </c>
      <c r="K28" s="157" t="str">
        <f>IF(animals!BC11&gt;0,animals!BC11,"")</f>
        <v/>
      </c>
      <c r="L28" s="154" t="str">
        <f>IF(animals!BC12&gt;0,animals!BC12,"")</f>
        <v/>
      </c>
      <c r="M28" s="154" t="str">
        <f>IF(animals!BC13&gt;0,animals!BC13,"")</f>
        <v/>
      </c>
      <c r="N28" s="154" t="str">
        <f>IF(animals!BC14&gt;0,animals!BC14,"")</f>
        <v/>
      </c>
      <c r="O28" s="154" t="e">
        <f>IF(animals!#REF!&gt;0,animals!#REF!,"")</f>
        <v>#REF!</v>
      </c>
      <c r="P28" s="154" t="str">
        <f>IF(animals!BC15&gt;0,animals!BC15,"")</f>
        <v/>
      </c>
      <c r="Q28" s="154" t="str">
        <f>IF(animals!BC16&gt;0,animals!BC16,"")</f>
        <v/>
      </c>
      <c r="R28" s="154" t="e">
        <f>IF(animals!#REF!&gt;0,animals!#REF!,"")</f>
        <v>#REF!</v>
      </c>
      <c r="S28" s="154" t="str">
        <f>IF(animals!BC18&gt;0,animals!BC18,"")</f>
        <v/>
      </c>
      <c r="T28" s="154" t="str">
        <f>IF(animals!BC19&gt;0,animals!BC19,"")</f>
        <v/>
      </c>
      <c r="U28" s="154" t="e">
        <f>IF(animals!#REF!&gt;0,animals!#REF!,"")</f>
        <v>#REF!</v>
      </c>
      <c r="V28" s="154" t="str">
        <f>IF(animals!BC20&gt;0,animals!BC20,"")</f>
        <v/>
      </c>
      <c r="W28" s="154" t="str">
        <f>IF(animals!BC21&gt;0,animals!BC21,"")</f>
        <v/>
      </c>
      <c r="X28" s="154" t="e">
        <f>IF(animals!#REF!&gt;0,animals!#REF!,"")</f>
        <v>#REF!</v>
      </c>
      <c r="Y28" s="154" t="str">
        <f>IF(animals!BC23&gt;0,animals!BC23,"")</f>
        <v/>
      </c>
      <c r="Z28" s="154" t="str">
        <f>IF(animals!BC24&gt;0,animals!BC24,"")</f>
        <v/>
      </c>
      <c r="AA28" s="154" t="e">
        <f>IF(animals!#REF!&gt;0,animals!#REF!,"")</f>
        <v>#REF!</v>
      </c>
      <c r="AB28" s="154" t="str">
        <f>IF(animals!BC25&gt;0,animals!BC25,"")</f>
        <v/>
      </c>
      <c r="AC28" s="154" t="str">
        <f>IF(animals!BC26&gt;0,animals!BC26,"")</f>
        <v/>
      </c>
      <c r="AD28" s="154" t="e">
        <f>IF(animals!#REF!&gt;0,animals!#REF!,"")</f>
        <v>#REF!</v>
      </c>
      <c r="AE28" s="154" t="str">
        <f>IF(animals!BC28&gt;0,animals!BC28,"")</f>
        <v/>
      </c>
      <c r="AF28" s="154" t="str">
        <f>IF(animals!BC29&gt;0,animals!BC29,"")</f>
        <v/>
      </c>
      <c r="AG28" s="154" t="e">
        <f>IF(animals!#REF!&gt;0,animals!#REF!,"")</f>
        <v>#REF!</v>
      </c>
      <c r="AH28" s="154" t="str">
        <f>IF(animals!BC30&gt;0,animals!BC30,"")</f>
        <v/>
      </c>
      <c r="AI28" s="154" t="str">
        <f>IF(animals!BC31&gt;0,animals!BC31,"")</f>
        <v/>
      </c>
      <c r="AJ28" s="154" t="e">
        <f>IF(animals!#REF!&gt;0,animals!#REF!,"")</f>
        <v>#REF!</v>
      </c>
      <c r="AK28" s="154" t="str">
        <f>IF(animals!BC33&gt;0,animals!BC33,"")</f>
        <v/>
      </c>
      <c r="AL28" s="154" t="str">
        <f>IF(animals!BC34&gt;0,animals!BC34,"")</f>
        <v/>
      </c>
      <c r="AM28" s="154" t="e">
        <f>IF(animals!#REF!&gt;0,animals!#REF!,"")</f>
        <v>#REF!</v>
      </c>
      <c r="AN28" s="154" t="str">
        <f>IF(animals!BC35&gt;0,animals!BC35,"")</f>
        <v/>
      </c>
      <c r="AO28" s="154" t="str">
        <f>IF(animals!BC36&gt;0,animals!BC36,"")</f>
        <v/>
      </c>
    </row>
    <row r="29" spans="1:41" x14ac:dyDescent="0.2">
      <c r="A29" s="49" t="str">
        <f>'animals_stats (μm)'!A$2</f>
        <v>Mesobiotus efa</v>
      </c>
      <c r="B29" s="81" t="str">
        <f>'animals_stats (μm)'!B$2</f>
        <v>Russia</v>
      </c>
      <c r="C29" s="153">
        <f>animals!BD1</f>
        <v>28</v>
      </c>
      <c r="D29" s="155" t="str">
        <f>IF(animals!BE3&gt;0,animals!BE3,"")</f>
        <v/>
      </c>
      <c r="E29" s="154" t="e">
        <f>IF(animals!#REF!&gt;0,animals!#REF!,"")</f>
        <v>#REF!</v>
      </c>
      <c r="F29" s="154" t="e">
        <f>IF(animals!#REF!&gt;0,animals!#REF!,"")</f>
        <v>#REF!</v>
      </c>
      <c r="G29" s="154" t="str">
        <f>IF(animals!BE6&gt;0,animals!BE6,"")</f>
        <v/>
      </c>
      <c r="H29" s="154" t="str">
        <f>IF(animals!BE7&gt;0,animals!BE7,"")</f>
        <v/>
      </c>
      <c r="I29" s="154" t="str">
        <f>IF(animals!BE8&gt;0,animals!BE8,"")</f>
        <v/>
      </c>
      <c r="J29" s="157" t="str">
        <f>IF(animals!BE9&gt;0,animals!BE9,"")</f>
        <v/>
      </c>
      <c r="K29" s="157" t="str">
        <f>IF(animals!BE11&gt;0,animals!BE11,"")</f>
        <v/>
      </c>
      <c r="L29" s="154" t="str">
        <f>IF(animals!BE12&gt;0,animals!BE12,"")</f>
        <v/>
      </c>
      <c r="M29" s="154" t="str">
        <f>IF(animals!BE13&gt;0,animals!BE13,"")</f>
        <v/>
      </c>
      <c r="N29" s="154" t="str">
        <f>IF(animals!BE14&gt;0,animals!BE14,"")</f>
        <v/>
      </c>
      <c r="O29" s="154" t="e">
        <f>IF(animals!#REF!&gt;0,animals!#REF!,"")</f>
        <v>#REF!</v>
      </c>
      <c r="P29" s="154" t="str">
        <f>IF(animals!BE15&gt;0,animals!BE15,"")</f>
        <v/>
      </c>
      <c r="Q29" s="154" t="str">
        <f>IF(animals!BE16&gt;0,animals!BE16,"")</f>
        <v/>
      </c>
      <c r="R29" s="154" t="e">
        <f>IF(animals!#REF!&gt;0,animals!#REF!,"")</f>
        <v>#REF!</v>
      </c>
      <c r="S29" s="154" t="str">
        <f>IF(animals!BE18&gt;0,animals!BE18,"")</f>
        <v/>
      </c>
      <c r="T29" s="154" t="str">
        <f>IF(animals!BE19&gt;0,animals!BE19,"")</f>
        <v/>
      </c>
      <c r="U29" s="154" t="e">
        <f>IF(animals!#REF!&gt;0,animals!#REF!,"")</f>
        <v>#REF!</v>
      </c>
      <c r="V29" s="154" t="str">
        <f>IF(animals!BE20&gt;0,animals!BE20,"")</f>
        <v/>
      </c>
      <c r="W29" s="154" t="str">
        <f>IF(animals!BE21&gt;0,animals!BE21,"")</f>
        <v/>
      </c>
      <c r="X29" s="154" t="e">
        <f>IF(animals!#REF!&gt;0,animals!#REF!,"")</f>
        <v>#REF!</v>
      </c>
      <c r="Y29" s="154" t="str">
        <f>IF(animals!BE23&gt;0,animals!BE23,"")</f>
        <v/>
      </c>
      <c r="Z29" s="154" t="str">
        <f>IF(animals!BE24&gt;0,animals!BE24,"")</f>
        <v/>
      </c>
      <c r="AA29" s="154" t="e">
        <f>IF(animals!#REF!&gt;0,animals!#REF!,"")</f>
        <v>#REF!</v>
      </c>
      <c r="AB29" s="154" t="str">
        <f>IF(animals!BE25&gt;0,animals!BE25,"")</f>
        <v/>
      </c>
      <c r="AC29" s="154" t="str">
        <f>IF(animals!BE26&gt;0,animals!BE26,"")</f>
        <v/>
      </c>
      <c r="AD29" s="154" t="e">
        <f>IF(animals!#REF!&gt;0,animals!#REF!,"")</f>
        <v>#REF!</v>
      </c>
      <c r="AE29" s="154" t="str">
        <f>IF(animals!BE28&gt;0,animals!BE28,"")</f>
        <v/>
      </c>
      <c r="AF29" s="154" t="str">
        <f>IF(animals!BE29&gt;0,animals!BE29,"")</f>
        <v/>
      </c>
      <c r="AG29" s="154" t="e">
        <f>IF(animals!#REF!&gt;0,animals!#REF!,"")</f>
        <v>#REF!</v>
      </c>
      <c r="AH29" s="154" t="str">
        <f>IF(animals!BE30&gt;0,animals!BE30,"")</f>
        <v/>
      </c>
      <c r="AI29" s="154" t="str">
        <f>IF(animals!BE31&gt;0,animals!BE31,"")</f>
        <v/>
      </c>
      <c r="AJ29" s="154" t="e">
        <f>IF(animals!#REF!&gt;0,animals!#REF!,"")</f>
        <v>#REF!</v>
      </c>
      <c r="AK29" s="154" t="str">
        <f>IF(animals!BE33&gt;0,animals!BE33,"")</f>
        <v/>
      </c>
      <c r="AL29" s="154" t="str">
        <f>IF(animals!BE34&gt;0,animals!BE34,"")</f>
        <v/>
      </c>
      <c r="AM29" s="154" t="e">
        <f>IF(animals!#REF!&gt;0,animals!#REF!,"")</f>
        <v>#REF!</v>
      </c>
      <c r="AN29" s="154" t="str">
        <f>IF(animals!BE35&gt;0,animals!BE35,"")</f>
        <v/>
      </c>
      <c r="AO29" s="154" t="str">
        <f>IF(animals!BE36&gt;0,animals!BE36,"")</f>
        <v/>
      </c>
    </row>
    <row r="30" spans="1:41" x14ac:dyDescent="0.2">
      <c r="A30" s="49" t="str">
        <f>'animals_stats (μm)'!A$2</f>
        <v>Mesobiotus efa</v>
      </c>
      <c r="B30" s="81" t="str">
        <f>'animals_stats (μm)'!B$2</f>
        <v>Russia</v>
      </c>
      <c r="C30" s="153">
        <f>animals!BF1</f>
        <v>29</v>
      </c>
      <c r="D30" s="155" t="str">
        <f>IF(animals!BG3&gt;0,animals!BG3,"")</f>
        <v/>
      </c>
      <c r="E30" s="154" t="e">
        <f>IF(animals!#REF!&gt;0,animals!#REF!,"")</f>
        <v>#REF!</v>
      </c>
      <c r="F30" s="154" t="e">
        <f>IF(animals!#REF!&gt;0,animals!#REF!,"")</f>
        <v>#REF!</v>
      </c>
      <c r="G30" s="154" t="str">
        <f>IF(animals!BG6&gt;0,animals!BG6,"")</f>
        <v/>
      </c>
      <c r="H30" s="154" t="str">
        <f>IF(animals!BG7&gt;0,animals!BG7,"")</f>
        <v/>
      </c>
      <c r="I30" s="154" t="str">
        <f>IF(animals!BG8&gt;0,animals!BG8,"")</f>
        <v/>
      </c>
      <c r="J30" s="157" t="str">
        <f>IF(animals!BG9&gt;0,animals!BG9,"")</f>
        <v/>
      </c>
      <c r="K30" s="157" t="str">
        <f>IF(animals!BG11&gt;0,animals!BG11,"")</f>
        <v/>
      </c>
      <c r="L30" s="154" t="str">
        <f>IF(animals!BG12&gt;0,animals!BG12,"")</f>
        <v/>
      </c>
      <c r="M30" s="154" t="str">
        <f>IF(animals!BG13&gt;0,animals!BG13,"")</f>
        <v/>
      </c>
      <c r="N30" s="154" t="str">
        <f>IF(animals!BG14&gt;0,animals!BG14,"")</f>
        <v/>
      </c>
      <c r="O30" s="154" t="e">
        <f>IF(animals!#REF!&gt;0,animals!#REF!,"")</f>
        <v>#REF!</v>
      </c>
      <c r="P30" s="154" t="str">
        <f>IF(animals!BG15&gt;0,animals!BG15,"")</f>
        <v/>
      </c>
      <c r="Q30" s="154" t="str">
        <f>IF(animals!BG16&gt;0,animals!BG16,"")</f>
        <v/>
      </c>
      <c r="R30" s="154" t="e">
        <f>IF(animals!#REF!&gt;0,animals!#REF!,"")</f>
        <v>#REF!</v>
      </c>
      <c r="S30" s="154" t="str">
        <f>IF(animals!BG18&gt;0,animals!BG18,"")</f>
        <v/>
      </c>
      <c r="T30" s="154" t="str">
        <f>IF(animals!BG19&gt;0,animals!BG19,"")</f>
        <v/>
      </c>
      <c r="U30" s="154" t="e">
        <f>IF(animals!#REF!&gt;0,animals!#REF!,"")</f>
        <v>#REF!</v>
      </c>
      <c r="V30" s="154" t="str">
        <f>IF(animals!BG20&gt;0,animals!BG20,"")</f>
        <v/>
      </c>
      <c r="W30" s="154" t="str">
        <f>IF(animals!BG21&gt;0,animals!BG21,"")</f>
        <v/>
      </c>
      <c r="X30" s="154" t="e">
        <f>IF(animals!#REF!&gt;0,animals!#REF!,"")</f>
        <v>#REF!</v>
      </c>
      <c r="Y30" s="154" t="str">
        <f>IF(animals!BG23&gt;0,animals!BG23,"")</f>
        <v/>
      </c>
      <c r="Z30" s="154" t="str">
        <f>IF(animals!BG24&gt;0,animals!BG24,"")</f>
        <v/>
      </c>
      <c r="AA30" s="154" t="e">
        <f>IF(animals!#REF!&gt;0,animals!#REF!,"")</f>
        <v>#REF!</v>
      </c>
      <c r="AB30" s="154" t="str">
        <f>IF(animals!BG25&gt;0,animals!BG25,"")</f>
        <v/>
      </c>
      <c r="AC30" s="154" t="str">
        <f>IF(animals!BG26&gt;0,animals!BG26,"")</f>
        <v/>
      </c>
      <c r="AD30" s="154" t="e">
        <f>IF(animals!#REF!&gt;0,animals!#REF!,"")</f>
        <v>#REF!</v>
      </c>
      <c r="AE30" s="154" t="str">
        <f>IF(animals!BG28&gt;0,animals!BG28,"")</f>
        <v/>
      </c>
      <c r="AF30" s="154" t="str">
        <f>IF(animals!BG29&gt;0,animals!BG29,"")</f>
        <v/>
      </c>
      <c r="AG30" s="154" t="e">
        <f>IF(animals!#REF!&gt;0,animals!#REF!,"")</f>
        <v>#REF!</v>
      </c>
      <c r="AH30" s="154" t="str">
        <f>IF(animals!BG30&gt;0,animals!BG30,"")</f>
        <v/>
      </c>
      <c r="AI30" s="154" t="str">
        <f>IF(animals!BG31&gt;0,animals!BG31,"")</f>
        <v/>
      </c>
      <c r="AJ30" s="154" t="e">
        <f>IF(animals!#REF!&gt;0,animals!#REF!,"")</f>
        <v>#REF!</v>
      </c>
      <c r="AK30" s="154" t="str">
        <f>IF(animals!BG33&gt;0,animals!BG33,"")</f>
        <v/>
      </c>
      <c r="AL30" s="154" t="str">
        <f>IF(animals!BG34&gt;0,animals!BG34,"")</f>
        <v/>
      </c>
      <c r="AM30" s="154" t="e">
        <f>IF(animals!#REF!&gt;0,animals!#REF!,"")</f>
        <v>#REF!</v>
      </c>
      <c r="AN30" s="154" t="str">
        <f>IF(animals!BG35&gt;0,animals!BG35,"")</f>
        <v/>
      </c>
      <c r="AO30" s="154" t="str">
        <f>IF(animals!BG36&gt;0,animals!BG36,"")</f>
        <v/>
      </c>
    </row>
    <row r="31" spans="1:41" x14ac:dyDescent="0.2">
      <c r="A31" s="49" t="str">
        <f>'animals_stats (μm)'!A$2</f>
        <v>Mesobiotus efa</v>
      </c>
      <c r="B31" s="81" t="str">
        <f>'animals_stats (μm)'!B$2</f>
        <v>Russia</v>
      </c>
      <c r="C31" s="153">
        <f>animals!BH1</f>
        <v>30</v>
      </c>
      <c r="D31" s="155" t="str">
        <f>IF(animals!BI3&gt;0,animals!BI3,"")</f>
        <v/>
      </c>
      <c r="E31" s="154" t="e">
        <f>IF(animals!#REF!&gt;0,animals!#REF!,"")</f>
        <v>#REF!</v>
      </c>
      <c r="F31" s="154" t="e">
        <f>IF(animals!#REF!&gt;0,animals!#REF!,"")</f>
        <v>#REF!</v>
      </c>
      <c r="G31" s="154" t="str">
        <f>IF(animals!BI6&gt;0,animals!BI6,"")</f>
        <v/>
      </c>
      <c r="H31" s="154" t="str">
        <f>IF(animals!BI7&gt;0,animals!BI7,"")</f>
        <v/>
      </c>
      <c r="I31" s="154" t="str">
        <f>IF(animals!BI8&gt;0,animals!BI8,"")</f>
        <v/>
      </c>
      <c r="J31" s="157" t="str">
        <f>IF(animals!BI9&gt;0,animals!BI9,"")</f>
        <v/>
      </c>
      <c r="K31" s="157" t="str">
        <f>IF(animals!BI11&gt;0,animals!BI11,"")</f>
        <v/>
      </c>
      <c r="L31" s="154" t="str">
        <f>IF(animals!BI12&gt;0,animals!BI12,"")</f>
        <v/>
      </c>
      <c r="M31" s="154" t="str">
        <f>IF(animals!BI13&gt;0,animals!BI13,"")</f>
        <v/>
      </c>
      <c r="N31" s="154" t="str">
        <f>IF(animals!BI14&gt;0,animals!BI14,"")</f>
        <v/>
      </c>
      <c r="O31" s="154" t="e">
        <f>IF(animals!#REF!&gt;0,animals!#REF!,"")</f>
        <v>#REF!</v>
      </c>
      <c r="P31" s="154" t="str">
        <f>IF(animals!BI15&gt;0,animals!BI15,"")</f>
        <v/>
      </c>
      <c r="Q31" s="154" t="str">
        <f>IF(animals!BI16&gt;0,animals!BI16,"")</f>
        <v/>
      </c>
      <c r="R31" s="154" t="e">
        <f>IF(animals!#REF!&gt;0,animals!#REF!,"")</f>
        <v>#REF!</v>
      </c>
      <c r="S31" s="154" t="str">
        <f>IF(animals!BI18&gt;0,animals!BI18,"")</f>
        <v/>
      </c>
      <c r="T31" s="154" t="str">
        <f>IF(animals!BI19&gt;0,animals!BI19,"")</f>
        <v/>
      </c>
      <c r="U31" s="154" t="e">
        <f>IF(animals!#REF!&gt;0,animals!#REF!,"")</f>
        <v>#REF!</v>
      </c>
      <c r="V31" s="154" t="str">
        <f>IF(animals!BI20&gt;0,animals!BI20,"")</f>
        <v/>
      </c>
      <c r="W31" s="154" t="str">
        <f>IF(animals!BI21&gt;0,animals!BI21,"")</f>
        <v/>
      </c>
      <c r="X31" s="154" t="e">
        <f>IF(animals!#REF!&gt;0,animals!#REF!,"")</f>
        <v>#REF!</v>
      </c>
      <c r="Y31" s="154" t="str">
        <f>IF(animals!BI23&gt;0,animals!BI23,"")</f>
        <v/>
      </c>
      <c r="Z31" s="154" t="str">
        <f>IF(animals!BI24&gt;0,animals!BI24,"")</f>
        <v/>
      </c>
      <c r="AA31" s="154" t="e">
        <f>IF(animals!#REF!&gt;0,animals!#REF!,"")</f>
        <v>#REF!</v>
      </c>
      <c r="AB31" s="154" t="str">
        <f>IF(animals!BI25&gt;0,animals!BI25,"")</f>
        <v/>
      </c>
      <c r="AC31" s="154" t="str">
        <f>IF(animals!BI26&gt;0,animals!BI26,"")</f>
        <v/>
      </c>
      <c r="AD31" s="154" t="e">
        <f>IF(animals!#REF!&gt;0,animals!#REF!,"")</f>
        <v>#REF!</v>
      </c>
      <c r="AE31" s="154" t="str">
        <f>IF(animals!BI28&gt;0,animals!BI28,"")</f>
        <v/>
      </c>
      <c r="AF31" s="154" t="str">
        <f>IF(animals!BI29&gt;0,animals!BI29,"")</f>
        <v/>
      </c>
      <c r="AG31" s="154" t="e">
        <f>IF(animals!#REF!&gt;0,animals!#REF!,"")</f>
        <v>#REF!</v>
      </c>
      <c r="AH31" s="154" t="str">
        <f>IF(animals!BI30&gt;0,animals!BI30,"")</f>
        <v/>
      </c>
      <c r="AI31" s="154" t="str">
        <f>IF(animals!BI31&gt;0,animals!BI31,"")</f>
        <v/>
      </c>
      <c r="AJ31" s="154" t="e">
        <f>IF(animals!#REF!&gt;0,animals!#REF!,"")</f>
        <v>#REF!</v>
      </c>
      <c r="AK31" s="154" t="str">
        <f>IF(animals!BI33&gt;0,animals!BI33,"")</f>
        <v/>
      </c>
      <c r="AL31" s="154" t="str">
        <f>IF(animals!BI34&gt;0,animals!BI34,"")</f>
        <v/>
      </c>
      <c r="AM31" s="154" t="e">
        <f>IF(animals!#REF!&gt;0,animals!#REF!,"")</f>
        <v>#REF!</v>
      </c>
      <c r="AN31" s="154" t="str">
        <f>IF(animals!BI35&gt;0,animals!BI35,"")</f>
        <v/>
      </c>
      <c r="AO31" s="154" t="str">
        <f>IF(animals!BI36&gt;0,animals!BI36,"")</f>
        <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99CCFF"/>
  </sheetPr>
  <dimension ref="A1:K34"/>
  <sheetViews>
    <sheetView zoomScaleNormal="100"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57" customWidth="1"/>
    <col min="2" max="2" width="16.85546875" style="80" customWidth="1"/>
    <col min="3" max="3" width="9.140625" style="58"/>
    <col min="4" max="11" width="17" style="59" customWidth="1"/>
    <col min="12" max="16384" width="9.140625" style="56"/>
  </cols>
  <sheetData>
    <row r="1" spans="1:11" s="51" customFormat="1" ht="38.25" x14ac:dyDescent="0.2">
      <c r="A1" s="49" t="s">
        <v>65</v>
      </c>
      <c r="B1" s="78" t="s">
        <v>66</v>
      </c>
      <c r="C1" s="50" t="s">
        <v>90</v>
      </c>
      <c r="D1" s="48" t="s">
        <v>106</v>
      </c>
      <c r="E1" s="48" t="s">
        <v>107</v>
      </c>
      <c r="F1" s="48" t="s">
        <v>89</v>
      </c>
      <c r="G1" s="48" t="s">
        <v>88</v>
      </c>
      <c r="H1" s="48" t="s">
        <v>87</v>
      </c>
      <c r="I1" s="48" t="s">
        <v>86</v>
      </c>
      <c r="J1" s="48" t="s">
        <v>108</v>
      </c>
      <c r="K1" s="48" t="s">
        <v>85</v>
      </c>
    </row>
    <row r="2" spans="1:11" x14ac:dyDescent="0.2">
      <c r="A2" s="49" t="str">
        <f>'animals_stats (μm)'!A$2</f>
        <v>Mesobiotus efa</v>
      </c>
      <c r="B2" s="81" t="str">
        <f>'animals_stats (μm)'!B$2</f>
        <v>Russia</v>
      </c>
      <c r="C2" s="52">
        <f>eggs!B1</f>
        <v>0</v>
      </c>
      <c r="D2" s="146" t="str">
        <f>IF(eggs!B2&gt;0,eggs!B2,"")</f>
        <v/>
      </c>
      <c r="E2" s="54" t="str">
        <f>IF(eggs!B3&gt;0,eggs!B3,"")</f>
        <v/>
      </c>
      <c r="F2" s="54" t="str">
        <f>IF(SUM(eggs!B4:B6)&gt;0,AVERAGE(eggs!B4:B6),"")</f>
        <v/>
      </c>
      <c r="G2" s="54" t="str">
        <f>IF(SUM(eggs!B7:B9)&gt;0,AVERAGE(eggs!B7:B9),"")</f>
        <v/>
      </c>
      <c r="H2" s="55" t="str">
        <f>IF(SUM(eggs!B10:B12)&gt;0,AVERAGE(eggs!B10:B12),"")</f>
        <v/>
      </c>
      <c r="I2" s="54" t="str">
        <f>IF(SUM(eggs!B13:B15)&gt;0,AVERAGE(eggs!B13:B15),"")</f>
        <v/>
      </c>
      <c r="J2" s="54" t="str">
        <f>IF(SUM(eggs!B16:B18)&gt;0,AVERAGE(eggs!B16:B18),"")</f>
        <v/>
      </c>
      <c r="K2" s="54" t="str">
        <f>IF(eggs!B19&gt;0,eggs!B19,"")</f>
        <v/>
      </c>
    </row>
    <row r="3" spans="1:11" x14ac:dyDescent="0.2">
      <c r="A3" s="49" t="str">
        <f>'animals_stats (μm)'!A$2</f>
        <v>Mesobiotus efa</v>
      </c>
      <c r="B3" s="81" t="str">
        <f>'animals_stats (μm)'!B$2</f>
        <v>Russia</v>
      </c>
      <c r="C3" s="52" t="str">
        <f>eggs!C1</f>
        <v>275(182)</v>
      </c>
      <c r="D3" s="146" t="str">
        <f>IF(eggs!C2&gt;0,eggs!C2,"")</f>
        <v xml:space="preserve"> -</v>
      </c>
      <c r="E3" s="54" t="str">
        <f>IF(eggs!C3&gt;0,eggs!C3,"")</f>
        <v xml:space="preserve"> -</v>
      </c>
      <c r="F3" s="54">
        <f>IF(SUM(eggs!C4:C6)&gt;0,AVERAGE(eggs!C4:C6),"")</f>
        <v>14.336666666666668</v>
      </c>
      <c r="G3" s="54">
        <f>IF(SUM(eggs!C7:C9)&gt;0,AVERAGE(eggs!C7:C9),"")</f>
        <v>9.2999999999999989</v>
      </c>
      <c r="H3" s="55">
        <f>IF(SUM(eggs!C10:C12)&gt;0,AVERAGE(eggs!C10:C12),"")</f>
        <v>0.65011825505111165</v>
      </c>
      <c r="I3" s="54" t="str">
        <f>IF(SUM(eggs!C13:C15)&gt;0,AVERAGE(eggs!C13:C15),"")</f>
        <v/>
      </c>
      <c r="J3" s="54" t="str">
        <f>IF(SUM(eggs!C16:C18)&gt;0,AVERAGE(eggs!C16:C18),"")</f>
        <v/>
      </c>
      <c r="K3" s="54" t="str">
        <f>IF(eggs!C19&gt;0,eggs!C19,"")</f>
        <v xml:space="preserve"> -</v>
      </c>
    </row>
    <row r="4" spans="1:11" x14ac:dyDescent="0.2">
      <c r="A4" s="49" t="str">
        <f>'animals_stats (μm)'!A$2</f>
        <v>Mesobiotus efa</v>
      </c>
      <c r="B4" s="81" t="str">
        <f>'animals_stats (μm)'!B$2</f>
        <v>Russia</v>
      </c>
      <c r="C4" s="52" t="str">
        <f>eggs!D1</f>
        <v>275(210)</v>
      </c>
      <c r="D4" s="146">
        <f>IF(eggs!D2&gt;0,eggs!D2,"")</f>
        <v>67.47</v>
      </c>
      <c r="E4" s="54">
        <f>IF(eggs!D3&gt;0,eggs!D3,"")</f>
        <v>104.14</v>
      </c>
      <c r="F4" s="54">
        <f>IF(SUM(eggs!D4:D6)&gt;0,AVERAGE(eggs!D4:D6),"")</f>
        <v>20.48</v>
      </c>
      <c r="G4" s="54">
        <f>IF(SUM(eggs!D7:D9)&gt;0,AVERAGE(eggs!D7:D9),"")</f>
        <v>13.583333333333334</v>
      </c>
      <c r="H4" s="55">
        <f>IF(SUM(eggs!D10:D12)&gt;0,AVERAGE(eggs!D10:D12),"")</f>
        <v>0.66589025354820874</v>
      </c>
      <c r="I4" s="54" t="str">
        <f>IF(SUM(eggs!D13:D15)&gt;0,AVERAGE(eggs!D13:D15),"")</f>
        <v/>
      </c>
      <c r="J4" s="54">
        <f>IF(SUM(eggs!D16:D18)&gt;0,AVERAGE(eggs!D16:D18),"")</f>
        <v>6.0099999999999989</v>
      </c>
      <c r="K4" s="54">
        <f>IF(eggs!D19&gt;0,eggs!D19,"")</f>
        <v>12</v>
      </c>
    </row>
    <row r="5" spans="1:11" x14ac:dyDescent="0.2">
      <c r="A5" s="49" t="str">
        <f>'animals_stats (μm)'!A$2</f>
        <v>Mesobiotus efa</v>
      </c>
      <c r="B5" s="81" t="str">
        <f>'animals_stats (μm)'!B$2</f>
        <v>Russia</v>
      </c>
      <c r="C5" s="52">
        <f>eggs!E1</f>
        <v>0</v>
      </c>
      <c r="D5" s="146" t="str">
        <f>IF(eggs!E2&gt;0,eggs!E2,"")</f>
        <v/>
      </c>
      <c r="E5" s="54" t="str">
        <f>IF(eggs!E3&gt;0,eggs!E3,"")</f>
        <v/>
      </c>
      <c r="F5" s="54" t="str">
        <f>IF(SUM(eggs!E4:E6)&gt;0,AVERAGE(eggs!E4:E6),"")</f>
        <v/>
      </c>
      <c r="G5" s="54" t="str">
        <f>IF(SUM(eggs!E7:E9)&gt;0,AVERAGE(eggs!E7:E9),"")</f>
        <v/>
      </c>
      <c r="H5" s="55" t="str">
        <f>IF(SUM(eggs!E10:E12)&gt;0,AVERAGE(eggs!E10:E12),"")</f>
        <v/>
      </c>
      <c r="I5" s="54" t="str">
        <f>IF(SUM(eggs!E13:E15)&gt;0,AVERAGE(eggs!E13:E15),"")</f>
        <v/>
      </c>
      <c r="J5" s="54" t="str">
        <f>IF(SUM(eggs!E16:E18)&gt;0,AVERAGE(eggs!E16:E18),"")</f>
        <v/>
      </c>
      <c r="K5" s="54" t="str">
        <f>IF(eggs!E19&gt;0,eggs!E19,"")</f>
        <v/>
      </c>
    </row>
    <row r="6" spans="1:11" x14ac:dyDescent="0.2">
      <c r="A6" s="49" t="str">
        <f>'animals_stats (μm)'!A$2</f>
        <v>Mesobiotus efa</v>
      </c>
      <c r="B6" s="81" t="str">
        <f>'animals_stats (μm)'!B$2</f>
        <v>Russia</v>
      </c>
      <c r="C6" s="52" t="str">
        <f>eggs!F1</f>
        <v>275(88-1)</v>
      </c>
      <c r="D6" s="146">
        <f>IF(eggs!F2&gt;0,eggs!F2,"")</f>
        <v>69.05</v>
      </c>
      <c r="E6" s="54">
        <f>IF(eggs!F3&gt;0,eggs!F3,"")</f>
        <v>97.29</v>
      </c>
      <c r="F6" s="54">
        <f>IF(SUM(eggs!F4:F6)&gt;0,AVERAGE(eggs!F4:F6),"")</f>
        <v>17.056666666666665</v>
      </c>
      <c r="G6" s="54">
        <f>IF(SUM(eggs!F7:F9)&gt;0,AVERAGE(eggs!F7:F9),"")</f>
        <v>12.013333333333334</v>
      </c>
      <c r="H6" s="55">
        <f>IF(SUM(eggs!F10:F12)&gt;0,AVERAGE(eggs!F10:F12),"")</f>
        <v>0.70452190951208726</v>
      </c>
      <c r="I6" s="54" t="str">
        <f>IF(SUM(eggs!F13:F15)&gt;0,AVERAGE(eggs!F13:F15),"")</f>
        <v/>
      </c>
      <c r="J6" s="54">
        <f>IF(SUM(eggs!F16:F18)&gt;0,AVERAGE(eggs!F16:F18),"")</f>
        <v>5.2866666666666662</v>
      </c>
      <c r="K6" s="54">
        <f>IF(eggs!F19&gt;0,eggs!F19,"")</f>
        <v>14</v>
      </c>
    </row>
    <row r="7" spans="1:11" x14ac:dyDescent="0.2">
      <c r="A7" s="49" t="str">
        <f>'animals_stats (μm)'!A$2</f>
        <v>Mesobiotus efa</v>
      </c>
      <c r="B7" s="81" t="str">
        <f>'animals_stats (μm)'!B$2</f>
        <v>Russia</v>
      </c>
      <c r="C7" s="52" t="str">
        <f>eggs!G1</f>
        <v>275(88-2)</v>
      </c>
      <c r="D7" s="146" t="str">
        <f>IF(eggs!G2&gt;0,eggs!G2,"")</f>
        <v xml:space="preserve"> -</v>
      </c>
      <c r="E7" s="54" t="str">
        <f>IF(eggs!G3&gt;0,eggs!G3,"")</f>
        <v xml:space="preserve"> -</v>
      </c>
      <c r="F7" s="54">
        <f>IF(SUM(eggs!G4:G6)&gt;0,AVERAGE(eggs!G4:G6),"")</f>
        <v>14.036666666666667</v>
      </c>
      <c r="G7" s="54">
        <f>IF(SUM(eggs!G7:G9)&gt;0,AVERAGE(eggs!G7:G9),"")</f>
        <v>8.4033333333333342</v>
      </c>
      <c r="H7" s="55">
        <f>IF(SUM(eggs!G10:G12)&gt;0,AVERAGE(eggs!G10:G12),"")</f>
        <v>0.60072890600296136</v>
      </c>
      <c r="I7" s="54" t="str">
        <f>IF(SUM(eggs!G13:G15)&gt;0,AVERAGE(eggs!G13:G15),"")</f>
        <v/>
      </c>
      <c r="J7" s="54" t="str">
        <f>IF(SUM(eggs!G16:G18)&gt;0,AVERAGE(eggs!G16:G18),"")</f>
        <v/>
      </c>
      <c r="K7" s="54" t="str">
        <f>IF(eggs!G19&gt;0,eggs!G19,"")</f>
        <v xml:space="preserve"> -</v>
      </c>
    </row>
    <row r="8" spans="1:11" x14ac:dyDescent="0.2">
      <c r="A8" s="49" t="str">
        <f>'animals_stats (μm)'!A$2</f>
        <v>Mesobiotus efa</v>
      </c>
      <c r="B8" s="81" t="str">
        <f>'animals_stats (μm)'!B$2</f>
        <v>Russia</v>
      </c>
      <c r="C8" s="52" t="str">
        <f>eggs!H1</f>
        <v>275(88-3)</v>
      </c>
      <c r="D8" s="146" t="str">
        <f>IF(eggs!H2&gt;0,eggs!H2,"")</f>
        <v xml:space="preserve"> -</v>
      </c>
      <c r="E8" s="54" t="str">
        <f>IF(eggs!H3&gt;0,eggs!H3,"")</f>
        <v xml:space="preserve"> -</v>
      </c>
      <c r="F8" s="54">
        <f>IF(SUM(eggs!H4:H6)&gt;0,AVERAGE(eggs!H4:H6),"")</f>
        <v>15.763333333333334</v>
      </c>
      <c r="G8" s="54">
        <f>IF(SUM(eggs!H7:H9)&gt;0,AVERAGE(eggs!H7:H9),"")</f>
        <v>9.7966666666666669</v>
      </c>
      <c r="H8" s="55">
        <f>IF(SUM(eggs!H10:H12)&gt;0,AVERAGE(eggs!H10:H12),"")</f>
        <v>0.62129919115649457</v>
      </c>
      <c r="I8" s="54" t="str">
        <f>IF(SUM(eggs!H13:H15)&gt;0,AVERAGE(eggs!H13:H15),"")</f>
        <v/>
      </c>
      <c r="J8" s="54" t="str">
        <f>IF(SUM(eggs!H16:H18)&gt;0,AVERAGE(eggs!H16:H18),"")</f>
        <v/>
      </c>
      <c r="K8" s="54" t="str">
        <f>IF(eggs!H19&gt;0,eggs!H19,"")</f>
        <v xml:space="preserve"> -</v>
      </c>
    </row>
    <row r="9" spans="1:11" x14ac:dyDescent="0.2">
      <c r="A9" s="49" t="str">
        <f>'animals_stats (μm)'!A$2</f>
        <v>Mesobiotus efa</v>
      </c>
      <c r="B9" s="81" t="str">
        <f>'animals_stats (μm)'!B$2</f>
        <v>Russia</v>
      </c>
      <c r="C9" s="52" t="str">
        <f>eggs!I1</f>
        <v>275(180)</v>
      </c>
      <c r="D9" s="146" t="str">
        <f>IF(eggs!I2&gt;0,eggs!I2,"")</f>
        <v xml:space="preserve"> -</v>
      </c>
      <c r="E9" s="54" t="str">
        <f>IF(eggs!I3&gt;0,eggs!I3,"")</f>
        <v xml:space="preserve"> -</v>
      </c>
      <c r="F9" s="54">
        <f>IF(SUM(eggs!I4:I6)&gt;0,AVERAGE(eggs!I4:I6),"")</f>
        <v>12.686666666666667</v>
      </c>
      <c r="G9" s="54">
        <f>IF(SUM(eggs!I7:I9)&gt;0,AVERAGE(eggs!I7:I9),"")</f>
        <v>9.85</v>
      </c>
      <c r="H9" s="55">
        <f>IF(SUM(eggs!I10:I12)&gt;0,AVERAGE(eggs!I10:I12),"")</f>
        <v>0.77767235149767633</v>
      </c>
      <c r="I9" s="54" t="str">
        <f>IF(SUM(eggs!I13:I15)&gt;0,AVERAGE(eggs!I13:I15),"")</f>
        <v/>
      </c>
      <c r="J9" s="54" t="str">
        <f>IF(SUM(eggs!I16:I18)&gt;0,AVERAGE(eggs!I16:I18),"")</f>
        <v/>
      </c>
      <c r="K9" s="54" t="str">
        <f>IF(eggs!I19&gt;0,eggs!I19,"")</f>
        <v xml:space="preserve"> -</v>
      </c>
    </row>
    <row r="10" spans="1:11" x14ac:dyDescent="0.2">
      <c r="A10" s="49" t="str">
        <f>'animals_stats (μm)'!A$2</f>
        <v>Mesobiotus efa</v>
      </c>
      <c r="B10" s="81" t="str">
        <f>'animals_stats (μm)'!B$2</f>
        <v>Russia</v>
      </c>
      <c r="C10" s="52" t="str">
        <f>eggs!J1</f>
        <v>275(180)</v>
      </c>
      <c r="D10" s="146" t="str">
        <f>IF(eggs!J2&gt;0,eggs!J2,"")</f>
        <v xml:space="preserve"> -</v>
      </c>
      <c r="E10" s="54" t="str">
        <f>IF(eggs!J3&gt;0,eggs!J3,"")</f>
        <v xml:space="preserve"> -</v>
      </c>
      <c r="F10" s="54">
        <f>IF(SUM(eggs!J4:J6)&gt;0,AVERAGE(eggs!J4:J6),"")</f>
        <v>12.266666666666666</v>
      </c>
      <c r="G10" s="54">
        <f>IF(SUM(eggs!J7:J9)&gt;0,AVERAGE(eggs!J7:J9),"")</f>
        <v>9.9766666666666666</v>
      </c>
      <c r="H10" s="55">
        <f>IF(SUM(eggs!J10:J12)&gt;0,AVERAGE(eggs!J10:J12),"")</f>
        <v>0.81953143498922065</v>
      </c>
      <c r="I10" s="54" t="str">
        <f>IF(SUM(eggs!J13:J15)&gt;0,AVERAGE(eggs!J13:J15),"")</f>
        <v/>
      </c>
      <c r="J10" s="54">
        <f>IF(SUM(eggs!J16:J18)&gt;0,AVERAGE(eggs!J16:J18),"")</f>
        <v>3.5833333333333335</v>
      </c>
      <c r="K10" s="54" t="str">
        <f>IF(eggs!J19&gt;0,eggs!J19,"")</f>
        <v xml:space="preserve"> -</v>
      </c>
    </row>
    <row r="11" spans="1:11" x14ac:dyDescent="0.2">
      <c r="A11" s="49" t="str">
        <f>'animals_stats (μm)'!A$2</f>
        <v>Mesobiotus efa</v>
      </c>
      <c r="B11" s="81" t="str">
        <f>'animals_stats (μm)'!B$2</f>
        <v>Russia</v>
      </c>
      <c r="C11" s="52" t="str">
        <f>eggs!K1</f>
        <v>275(71)</v>
      </c>
      <c r="D11" s="146" t="str">
        <f>IF(eggs!K2&gt;0,eggs!K2,"")</f>
        <v xml:space="preserve"> -</v>
      </c>
      <c r="E11" s="54" t="str">
        <f>IF(eggs!K3&gt;0,eggs!K3,"")</f>
        <v xml:space="preserve"> -</v>
      </c>
      <c r="F11" s="54">
        <f>IF(SUM(eggs!K4:K6)&gt;0,AVERAGE(eggs!K4:K6),"")</f>
        <v>14.506666666666666</v>
      </c>
      <c r="G11" s="54">
        <f>IF(SUM(eggs!K7:K9)&gt;0,AVERAGE(eggs!K7:K9),"")</f>
        <v>10.053333333333333</v>
      </c>
      <c r="H11" s="55">
        <f>IF(SUM(eggs!K10:K12)&gt;0,AVERAGE(eggs!K10:K12),"")</f>
        <v>0.69418652559368177</v>
      </c>
      <c r="I11" s="54" t="str">
        <f>IF(SUM(eggs!K13:K15)&gt;0,AVERAGE(eggs!K13:K15),"")</f>
        <v/>
      </c>
      <c r="J11" s="54">
        <f>IF(SUM(eggs!K16:K18)&gt;0,AVERAGE(eggs!K16:K18),"")</f>
        <v>3.4</v>
      </c>
      <c r="K11" s="54" t="str">
        <f>IF(eggs!K19&gt;0,eggs!K19,"")</f>
        <v xml:space="preserve"> -</v>
      </c>
    </row>
    <row r="12" spans="1:11" x14ac:dyDescent="0.2">
      <c r="A12" s="49" t="str">
        <f>'animals_stats (μm)'!A$2</f>
        <v>Mesobiotus efa</v>
      </c>
      <c r="B12" s="81" t="str">
        <f>'animals_stats (μm)'!B$2</f>
        <v>Russia</v>
      </c>
      <c r="C12" s="52" t="str">
        <f>eggs!L1</f>
        <v>275(69)</v>
      </c>
      <c r="D12" s="146" t="str">
        <f>IF(eggs!L2&gt;0,eggs!L2,"")</f>
        <v xml:space="preserve"> -</v>
      </c>
      <c r="E12" s="54" t="str">
        <f>IF(eggs!L3&gt;0,eggs!L3,"")</f>
        <v xml:space="preserve"> -</v>
      </c>
      <c r="F12" s="54">
        <f>IF(SUM(eggs!L4:L6)&gt;0,AVERAGE(eggs!L4:L6),"")</f>
        <v>14.986666666666666</v>
      </c>
      <c r="G12" s="54">
        <f>IF(SUM(eggs!L7:L9)&gt;0,AVERAGE(eggs!L7:L9),"")</f>
        <v>9.8866666666666667</v>
      </c>
      <c r="H12" s="55">
        <f>IF(SUM(eggs!L10:L12)&gt;0,AVERAGE(eggs!L10:L12),"")</f>
        <v>0.69123090061149106</v>
      </c>
      <c r="I12" s="54" t="str">
        <f>IF(SUM(eggs!L13:L15)&gt;0,AVERAGE(eggs!L13:L15),"")</f>
        <v/>
      </c>
      <c r="J12" s="54" t="str">
        <f>IF(SUM(eggs!L16:L18)&gt;0,AVERAGE(eggs!L16:L18),"")</f>
        <v/>
      </c>
      <c r="K12" s="54" t="str">
        <f>IF(eggs!L19&gt;0,eggs!L19,"")</f>
        <v xml:space="preserve"> -</v>
      </c>
    </row>
    <row r="13" spans="1:11" x14ac:dyDescent="0.2">
      <c r="A13" s="49" t="str">
        <f>'animals_stats (μm)'!A$2</f>
        <v>Mesobiotus efa</v>
      </c>
      <c r="B13" s="81" t="str">
        <f>'animals_stats (μm)'!B$2</f>
        <v>Russia</v>
      </c>
      <c r="C13" s="52" t="str">
        <f>eggs!M1</f>
        <v>275(67)</v>
      </c>
      <c r="D13" s="146" t="str">
        <f>IF(eggs!M2&gt;0,eggs!M2,"")</f>
        <v xml:space="preserve"> -</v>
      </c>
      <c r="E13" s="54" t="str">
        <f>IF(eggs!M3&gt;0,eggs!M3,"")</f>
        <v xml:space="preserve"> -</v>
      </c>
      <c r="F13" s="54">
        <f>IF(SUM(eggs!M4:M6)&gt;0,AVERAGE(eggs!M4:M6),"")</f>
        <v>14.160000000000002</v>
      </c>
      <c r="G13" s="54">
        <f>IF(SUM(eggs!M7:M9)&gt;0,AVERAGE(eggs!M7:M9),"")</f>
        <v>10.296666666666667</v>
      </c>
      <c r="H13" s="55">
        <f>IF(SUM(eggs!M10:M12)&gt;0,AVERAGE(eggs!M10:M12),"")</f>
        <v>0.72651887450882968</v>
      </c>
      <c r="I13" s="54" t="str">
        <f>IF(SUM(eggs!M13:M15)&gt;0,AVERAGE(eggs!M13:M15),"")</f>
        <v/>
      </c>
      <c r="J13" s="54">
        <f>IF(SUM(eggs!M16:M18)&gt;0,AVERAGE(eggs!M16:M18),"")</f>
        <v>3.56</v>
      </c>
      <c r="K13" s="54" t="str">
        <f>IF(eggs!M19&gt;0,eggs!M19,"")</f>
        <v xml:space="preserve"> -</v>
      </c>
    </row>
    <row r="14" spans="1:11" x14ac:dyDescent="0.2">
      <c r="A14" s="49" t="str">
        <f>'animals_stats (μm)'!A$2</f>
        <v>Mesobiotus efa</v>
      </c>
      <c r="B14" s="81" t="str">
        <f>'animals_stats (μm)'!B$2</f>
        <v>Russia</v>
      </c>
      <c r="C14" s="52">
        <f>eggs!N1</f>
        <v>13</v>
      </c>
      <c r="D14" s="146" t="str">
        <f>IF(eggs!N2&gt;0,eggs!N2,"")</f>
        <v/>
      </c>
      <c r="E14" s="54" t="str">
        <f>IF(eggs!N3&gt;0,eggs!N3,"")</f>
        <v/>
      </c>
      <c r="F14" s="54" t="str">
        <f>IF(SUM(eggs!N4:N6)&gt;0,AVERAGE(eggs!N4:N6),"")</f>
        <v/>
      </c>
      <c r="G14" s="54" t="str">
        <f>IF(SUM(eggs!N7:N9)&gt;0,AVERAGE(eggs!N7:N9),"")</f>
        <v/>
      </c>
      <c r="H14" s="55" t="str">
        <f>IF(SUM(eggs!N10:N12)&gt;0,AVERAGE(eggs!N10:N12),"")</f>
        <v/>
      </c>
      <c r="I14" s="54" t="str">
        <f>IF(SUM(eggs!N13:N15)&gt;0,AVERAGE(eggs!N13:N15),"")</f>
        <v/>
      </c>
      <c r="J14" s="54" t="str">
        <f>IF(SUM(eggs!N16:N18)&gt;0,AVERAGE(eggs!N16:N18),"")</f>
        <v/>
      </c>
      <c r="K14" s="54" t="str">
        <f>IF(eggs!N19&gt;0,eggs!N19,"")</f>
        <v/>
      </c>
    </row>
    <row r="15" spans="1:11" x14ac:dyDescent="0.2">
      <c r="A15" s="49" t="str">
        <f>'animals_stats (μm)'!A$2</f>
        <v>Mesobiotus efa</v>
      </c>
      <c r="B15" s="81" t="str">
        <f>'animals_stats (μm)'!B$2</f>
        <v>Russia</v>
      </c>
      <c r="C15" s="52">
        <f>eggs!O1</f>
        <v>14</v>
      </c>
      <c r="D15" s="146" t="str">
        <f>IF(eggs!O2&gt;0,eggs!O2,"")</f>
        <v/>
      </c>
      <c r="E15" s="54" t="str">
        <f>IF(eggs!O3&gt;0,eggs!O3,"")</f>
        <v/>
      </c>
      <c r="F15" s="54" t="str">
        <f>IF(SUM(eggs!O4:O6)&gt;0,AVERAGE(eggs!O4:O6),"")</f>
        <v/>
      </c>
      <c r="G15" s="54" t="str">
        <f>IF(SUM(eggs!O7:O9)&gt;0,AVERAGE(eggs!O7:O9),"")</f>
        <v/>
      </c>
      <c r="H15" s="55" t="str">
        <f>IF(SUM(eggs!O10:O12)&gt;0,AVERAGE(eggs!O10:O12),"")</f>
        <v/>
      </c>
      <c r="I15" s="54" t="str">
        <f>IF(SUM(eggs!O13:O15)&gt;0,AVERAGE(eggs!O13:O15),"")</f>
        <v/>
      </c>
      <c r="J15" s="54" t="str">
        <f>IF(SUM(eggs!O16:O18)&gt;0,AVERAGE(eggs!O16:O18),"")</f>
        <v/>
      </c>
      <c r="K15" s="54" t="str">
        <f>IF(eggs!O19&gt;0,eggs!O19,"")</f>
        <v/>
      </c>
    </row>
    <row r="16" spans="1:11" x14ac:dyDescent="0.2">
      <c r="A16" s="49" t="str">
        <f>'animals_stats (μm)'!A$2</f>
        <v>Mesobiotus efa</v>
      </c>
      <c r="B16" s="81" t="str">
        <f>'animals_stats (μm)'!B$2</f>
        <v>Russia</v>
      </c>
      <c r="C16" s="52">
        <f>eggs!P1</f>
        <v>15</v>
      </c>
      <c r="D16" s="146" t="str">
        <f>IF(eggs!P2&gt;0,eggs!P2,"")</f>
        <v/>
      </c>
      <c r="E16" s="54" t="str">
        <f>IF(eggs!P3&gt;0,eggs!P3,"")</f>
        <v/>
      </c>
      <c r="F16" s="54" t="str">
        <f>IF(SUM(eggs!P4:P6)&gt;0,AVERAGE(eggs!P4:P6),"")</f>
        <v/>
      </c>
      <c r="G16" s="54" t="str">
        <f>IF(SUM(eggs!P7:P9)&gt;0,AVERAGE(eggs!P7:P9),"")</f>
        <v/>
      </c>
      <c r="H16" s="55" t="str">
        <f>IF(SUM(eggs!P10:P12)&gt;0,AVERAGE(eggs!P10:P12),"")</f>
        <v/>
      </c>
      <c r="I16" s="54" t="str">
        <f>IF(SUM(eggs!P13:P15)&gt;0,AVERAGE(eggs!P13:P15),"")</f>
        <v/>
      </c>
      <c r="J16" s="54" t="str">
        <f>IF(SUM(eggs!P16:P18)&gt;0,AVERAGE(eggs!P16:P18),"")</f>
        <v/>
      </c>
      <c r="K16" s="54" t="str">
        <f>IF(eggs!P19&gt;0,eggs!P19,"")</f>
        <v/>
      </c>
    </row>
    <row r="17" spans="1:11" x14ac:dyDescent="0.2">
      <c r="A17" s="49" t="str">
        <f>'animals_stats (μm)'!A$2</f>
        <v>Mesobiotus efa</v>
      </c>
      <c r="B17" s="81" t="str">
        <f>'animals_stats (μm)'!B$2</f>
        <v>Russia</v>
      </c>
      <c r="C17" s="52">
        <f>eggs!Q1</f>
        <v>16</v>
      </c>
      <c r="D17" s="146" t="str">
        <f>IF(eggs!Q2&gt;0,eggs!Q2,"")</f>
        <v/>
      </c>
      <c r="E17" s="54" t="str">
        <f>IF(eggs!Q3&gt;0,eggs!Q3,"")</f>
        <v/>
      </c>
      <c r="F17" s="54" t="str">
        <f>IF(SUM(eggs!Q4:Q6)&gt;0,AVERAGE(eggs!Q4:Q6),"")</f>
        <v/>
      </c>
      <c r="G17" s="54" t="str">
        <f>IF(SUM(eggs!Q7:Q9)&gt;0,AVERAGE(eggs!Q7:Q9),"")</f>
        <v/>
      </c>
      <c r="H17" s="55" t="str">
        <f>IF(SUM(eggs!Q10:Q12)&gt;0,AVERAGE(eggs!Q10:Q12),"")</f>
        <v/>
      </c>
      <c r="I17" s="54" t="str">
        <f>IF(SUM(eggs!Q13:Q15)&gt;0,AVERAGE(eggs!Q13:Q15),"")</f>
        <v/>
      </c>
      <c r="J17" s="54" t="str">
        <f>IF(SUM(eggs!Q16:Q18)&gt;0,AVERAGE(eggs!Q16:Q18),"")</f>
        <v/>
      </c>
      <c r="K17" s="54" t="str">
        <f>IF(eggs!Q19&gt;0,eggs!Q19,"")</f>
        <v/>
      </c>
    </row>
    <row r="18" spans="1:11" x14ac:dyDescent="0.2">
      <c r="A18" s="49" t="str">
        <f>'animals_stats (μm)'!A$2</f>
        <v>Mesobiotus efa</v>
      </c>
      <c r="B18" s="81" t="str">
        <f>'animals_stats (μm)'!B$2</f>
        <v>Russia</v>
      </c>
      <c r="C18" s="52">
        <f>eggs!R1</f>
        <v>17</v>
      </c>
      <c r="D18" s="146" t="str">
        <f>IF(eggs!R2&gt;0,eggs!R2,"")</f>
        <v/>
      </c>
      <c r="E18" s="54" t="str">
        <f>IF(eggs!R3&gt;0,eggs!R3,"")</f>
        <v/>
      </c>
      <c r="F18" s="54" t="str">
        <f>IF(SUM(eggs!R4:R6)&gt;0,AVERAGE(eggs!R4:R6),"")</f>
        <v/>
      </c>
      <c r="G18" s="54" t="str">
        <f>IF(SUM(eggs!R7:R9)&gt;0,AVERAGE(eggs!R7:R9),"")</f>
        <v/>
      </c>
      <c r="H18" s="55" t="str">
        <f>IF(SUM(eggs!R10:R12)&gt;0,AVERAGE(eggs!R10:R12),"")</f>
        <v/>
      </c>
      <c r="I18" s="54" t="str">
        <f>IF(SUM(eggs!R13:R15)&gt;0,AVERAGE(eggs!R13:R15),"")</f>
        <v/>
      </c>
      <c r="J18" s="54" t="str">
        <f>IF(SUM(eggs!R16:R18)&gt;0,AVERAGE(eggs!R16:R18),"")</f>
        <v/>
      </c>
      <c r="K18" s="54" t="str">
        <f>IF(eggs!R19&gt;0,eggs!R19,"")</f>
        <v/>
      </c>
    </row>
    <row r="19" spans="1:11" x14ac:dyDescent="0.2">
      <c r="A19" s="49" t="str">
        <f>'animals_stats (μm)'!A$2</f>
        <v>Mesobiotus efa</v>
      </c>
      <c r="B19" s="81" t="str">
        <f>'animals_stats (μm)'!B$2</f>
        <v>Russia</v>
      </c>
      <c r="C19" s="52">
        <f>eggs!S1</f>
        <v>18</v>
      </c>
      <c r="D19" s="146" t="str">
        <f>IF(eggs!S2&gt;0,eggs!S2,"")</f>
        <v/>
      </c>
      <c r="E19" s="54" t="str">
        <f>IF(eggs!S3&gt;0,eggs!S3,"")</f>
        <v/>
      </c>
      <c r="F19" s="54" t="str">
        <f>IF(SUM(eggs!S4:S6)&gt;0,AVERAGE(eggs!S4:S6),"")</f>
        <v/>
      </c>
      <c r="G19" s="54" t="str">
        <f>IF(SUM(eggs!S7:S9)&gt;0,AVERAGE(eggs!S7:S9),"")</f>
        <v/>
      </c>
      <c r="H19" s="55" t="str">
        <f>IF(SUM(eggs!S10:S12)&gt;0,AVERAGE(eggs!S10:S12),"")</f>
        <v/>
      </c>
      <c r="I19" s="54" t="str">
        <f>IF(SUM(eggs!S13:S15)&gt;0,AVERAGE(eggs!S13:S15),"")</f>
        <v/>
      </c>
      <c r="J19" s="54" t="str">
        <f>IF(SUM(eggs!S16:S18)&gt;0,AVERAGE(eggs!S16:S18),"")</f>
        <v/>
      </c>
      <c r="K19" s="54" t="str">
        <f>IF(eggs!S19&gt;0,eggs!S19,"")</f>
        <v/>
      </c>
    </row>
    <row r="20" spans="1:11" x14ac:dyDescent="0.2">
      <c r="A20" s="49" t="str">
        <f>'animals_stats (μm)'!A$2</f>
        <v>Mesobiotus efa</v>
      </c>
      <c r="B20" s="81" t="str">
        <f>'animals_stats (μm)'!B$2</f>
        <v>Russia</v>
      </c>
      <c r="C20" s="52">
        <f>eggs!T1</f>
        <v>19</v>
      </c>
      <c r="D20" s="146" t="str">
        <f>IF(eggs!T2&gt;0,eggs!T2,"")</f>
        <v/>
      </c>
      <c r="E20" s="54" t="str">
        <f>IF(eggs!T3&gt;0,eggs!T3,"")</f>
        <v/>
      </c>
      <c r="F20" s="54" t="str">
        <f>IF(SUM(eggs!T4:T6)&gt;0,AVERAGE(eggs!T4:T6),"")</f>
        <v/>
      </c>
      <c r="G20" s="54" t="str">
        <f>IF(SUM(eggs!T7:T9)&gt;0,AVERAGE(eggs!T7:T9),"")</f>
        <v/>
      </c>
      <c r="H20" s="55" t="str">
        <f>IF(SUM(eggs!T10:T12)&gt;0,AVERAGE(eggs!T10:T12),"")</f>
        <v/>
      </c>
      <c r="I20" s="54" t="str">
        <f>IF(SUM(eggs!T13:T15)&gt;0,AVERAGE(eggs!T13:T15),"")</f>
        <v/>
      </c>
      <c r="J20" s="54" t="str">
        <f>IF(SUM(eggs!T16:T18)&gt;0,AVERAGE(eggs!T16:T18),"")</f>
        <v/>
      </c>
      <c r="K20" s="54" t="str">
        <f>IF(eggs!T19&gt;0,eggs!T19,"")</f>
        <v/>
      </c>
    </row>
    <row r="21" spans="1:11" x14ac:dyDescent="0.2">
      <c r="A21" s="49" t="str">
        <f>'animals_stats (μm)'!A$2</f>
        <v>Mesobiotus efa</v>
      </c>
      <c r="B21" s="81" t="str">
        <f>'animals_stats (μm)'!B$2</f>
        <v>Russia</v>
      </c>
      <c r="C21" s="52">
        <f>eggs!U1</f>
        <v>20</v>
      </c>
      <c r="D21" s="146" t="str">
        <f>IF(eggs!U2&gt;0,eggs!U2,"")</f>
        <v/>
      </c>
      <c r="E21" s="54" t="str">
        <f>IF(eggs!U3&gt;0,eggs!U3,"")</f>
        <v/>
      </c>
      <c r="F21" s="54" t="str">
        <f>IF(SUM(eggs!U4:U6)&gt;0,AVERAGE(eggs!U4:U6),"")</f>
        <v/>
      </c>
      <c r="G21" s="54" t="str">
        <f>IF(SUM(eggs!U7:U9)&gt;0,AVERAGE(eggs!U7:U9),"")</f>
        <v/>
      </c>
      <c r="H21" s="55" t="str">
        <f>IF(SUM(eggs!U10:U12)&gt;0,AVERAGE(eggs!U10:U12),"")</f>
        <v/>
      </c>
      <c r="I21" s="54" t="str">
        <f>IF(SUM(eggs!U13:U15)&gt;0,AVERAGE(eggs!U13:U15),"")</f>
        <v/>
      </c>
      <c r="J21" s="54" t="str">
        <f>IF(SUM(eggs!U16:U18)&gt;0,AVERAGE(eggs!U16:U18),"")</f>
        <v/>
      </c>
      <c r="K21" s="54" t="str">
        <f>IF(eggs!U19&gt;0,eggs!U19,"")</f>
        <v/>
      </c>
    </row>
    <row r="22" spans="1:11" x14ac:dyDescent="0.2">
      <c r="A22" s="49" t="str">
        <f>'animals_stats (μm)'!A$2</f>
        <v>Mesobiotus efa</v>
      </c>
      <c r="B22" s="81" t="str">
        <f>'animals_stats (μm)'!B$2</f>
        <v>Russia</v>
      </c>
      <c r="C22" s="52">
        <f>eggs!V1</f>
        <v>21</v>
      </c>
      <c r="D22" s="146" t="str">
        <f>IF(eggs!V2&gt;0,eggs!V2,"")</f>
        <v/>
      </c>
      <c r="E22" s="54" t="str">
        <f>IF(eggs!V3&gt;0,eggs!V3,"")</f>
        <v/>
      </c>
      <c r="F22" s="54" t="str">
        <f>IF(SUM(eggs!V4:V6)&gt;0,AVERAGE(eggs!V4:V6),"")</f>
        <v/>
      </c>
      <c r="G22" s="54" t="str">
        <f>IF(SUM(eggs!V7:V9)&gt;0,AVERAGE(eggs!V7:V9),"")</f>
        <v/>
      </c>
      <c r="H22" s="55" t="str">
        <f>IF(SUM(eggs!V10:V12)&gt;0,AVERAGE(eggs!V10:V12),"")</f>
        <v/>
      </c>
      <c r="I22" s="54" t="str">
        <f>IF(SUM(eggs!V13:V15)&gt;0,AVERAGE(eggs!V13:V15),"")</f>
        <v/>
      </c>
      <c r="J22" s="54" t="str">
        <f>IF(SUM(eggs!V16:V18)&gt;0,AVERAGE(eggs!V16:V18),"")</f>
        <v/>
      </c>
      <c r="K22" s="54" t="str">
        <f>IF(eggs!V19&gt;0,eggs!V19,"")</f>
        <v/>
      </c>
    </row>
    <row r="23" spans="1:11" x14ac:dyDescent="0.2">
      <c r="A23" s="49" t="str">
        <f>'animals_stats (μm)'!A$2</f>
        <v>Mesobiotus efa</v>
      </c>
      <c r="B23" s="81" t="str">
        <f>'animals_stats (μm)'!B$2</f>
        <v>Russia</v>
      </c>
      <c r="C23" s="52">
        <f>eggs!W1</f>
        <v>22</v>
      </c>
      <c r="D23" s="146" t="str">
        <f>IF(eggs!W2&gt;0,eggs!W2,"")</f>
        <v/>
      </c>
      <c r="E23" s="54" t="str">
        <f>IF(eggs!W3&gt;0,eggs!W3,"")</f>
        <v/>
      </c>
      <c r="F23" s="54" t="str">
        <f>IF(SUM(eggs!W4:W6)&gt;0,AVERAGE(eggs!W4:W6),"")</f>
        <v/>
      </c>
      <c r="G23" s="54" t="str">
        <f>IF(SUM(eggs!W7:W9)&gt;0,AVERAGE(eggs!W7:W9),"")</f>
        <v/>
      </c>
      <c r="H23" s="55" t="str">
        <f>IF(SUM(eggs!W10:W12)&gt;0,AVERAGE(eggs!W10:W12),"")</f>
        <v/>
      </c>
      <c r="I23" s="54" t="str">
        <f>IF(SUM(eggs!W13:W15)&gt;0,AVERAGE(eggs!W13:W15),"")</f>
        <v/>
      </c>
      <c r="J23" s="54" t="str">
        <f>IF(SUM(eggs!W16:W18)&gt;0,AVERAGE(eggs!W16:W18),"")</f>
        <v/>
      </c>
      <c r="K23" s="54" t="str">
        <f>IF(eggs!W19&gt;0,eggs!W19,"")</f>
        <v/>
      </c>
    </row>
    <row r="24" spans="1:11" x14ac:dyDescent="0.2">
      <c r="A24" s="49" t="str">
        <f>'animals_stats (μm)'!A$2</f>
        <v>Mesobiotus efa</v>
      </c>
      <c r="B24" s="81" t="str">
        <f>'animals_stats (μm)'!B$2</f>
        <v>Russia</v>
      </c>
      <c r="C24" s="52">
        <f>eggs!X1</f>
        <v>23</v>
      </c>
      <c r="D24" s="146" t="str">
        <f>IF(eggs!X2&gt;0,eggs!X2,"")</f>
        <v/>
      </c>
      <c r="E24" s="54" t="str">
        <f>IF(eggs!X3&gt;0,eggs!X3,"")</f>
        <v/>
      </c>
      <c r="F24" s="54" t="str">
        <f>IF(SUM(eggs!X4:X6)&gt;0,AVERAGE(eggs!X4:X6),"")</f>
        <v/>
      </c>
      <c r="G24" s="54" t="str">
        <f>IF(SUM(eggs!X7:X9)&gt;0,AVERAGE(eggs!X7:X9),"")</f>
        <v/>
      </c>
      <c r="H24" s="55" t="str">
        <f>IF(SUM(eggs!X10:X12)&gt;0,AVERAGE(eggs!X10:X12),"")</f>
        <v/>
      </c>
      <c r="I24" s="54" t="str">
        <f>IF(SUM(eggs!X13:X15)&gt;0,AVERAGE(eggs!X13:X15),"")</f>
        <v/>
      </c>
      <c r="J24" s="54" t="str">
        <f>IF(SUM(eggs!X16:X18)&gt;0,AVERAGE(eggs!X16:X18),"")</f>
        <v/>
      </c>
      <c r="K24" s="54" t="str">
        <f>IF(eggs!X19&gt;0,eggs!X19,"")</f>
        <v/>
      </c>
    </row>
    <row r="25" spans="1:11" x14ac:dyDescent="0.2">
      <c r="A25" s="49" t="str">
        <f>'animals_stats (μm)'!A$2</f>
        <v>Mesobiotus efa</v>
      </c>
      <c r="B25" s="81" t="str">
        <f>'animals_stats (μm)'!B$2</f>
        <v>Russia</v>
      </c>
      <c r="C25" s="52">
        <f>eggs!Y1</f>
        <v>24</v>
      </c>
      <c r="D25" s="146" t="str">
        <f>IF(eggs!Y2&gt;0,eggs!Y2,"")</f>
        <v/>
      </c>
      <c r="E25" s="54" t="str">
        <f>IF(eggs!Y3&gt;0,eggs!Y3,"")</f>
        <v/>
      </c>
      <c r="F25" s="54" t="str">
        <f>IF(SUM(eggs!Y4:Y6)&gt;0,AVERAGE(eggs!Y4:Y6),"")</f>
        <v/>
      </c>
      <c r="G25" s="54" t="str">
        <f>IF(SUM(eggs!Y7:Y9)&gt;0,AVERAGE(eggs!Y7:Y9),"")</f>
        <v/>
      </c>
      <c r="H25" s="55" t="str">
        <f>IF(SUM(eggs!Y10:Y12)&gt;0,AVERAGE(eggs!Y10:Y12),"")</f>
        <v/>
      </c>
      <c r="I25" s="54" t="str">
        <f>IF(SUM(eggs!Y13:Y15)&gt;0,AVERAGE(eggs!Y13:Y15),"")</f>
        <v/>
      </c>
      <c r="J25" s="54" t="str">
        <f>IF(SUM(eggs!Y16:Y18)&gt;0,AVERAGE(eggs!Y16:Y18),"")</f>
        <v/>
      </c>
      <c r="K25" s="54" t="str">
        <f>IF(eggs!Y19&gt;0,eggs!Y19,"")</f>
        <v/>
      </c>
    </row>
    <row r="26" spans="1:11" x14ac:dyDescent="0.2">
      <c r="A26" s="49" t="str">
        <f>'animals_stats (μm)'!A$2</f>
        <v>Mesobiotus efa</v>
      </c>
      <c r="B26" s="81" t="str">
        <f>'animals_stats (μm)'!B$2</f>
        <v>Russia</v>
      </c>
      <c r="C26" s="52">
        <f>eggs!Z1</f>
        <v>25</v>
      </c>
      <c r="D26" s="146" t="str">
        <f>IF(eggs!Z2&gt;0,eggs!Z2,"")</f>
        <v/>
      </c>
      <c r="E26" s="54" t="str">
        <f>IF(eggs!Z3&gt;0,eggs!Z3,"")</f>
        <v/>
      </c>
      <c r="F26" s="54" t="str">
        <f>IF(SUM(eggs!Z4:Z6)&gt;0,AVERAGE(eggs!Z4:Z6),"")</f>
        <v/>
      </c>
      <c r="G26" s="54" t="str">
        <f>IF(SUM(eggs!Z7:Z9)&gt;0,AVERAGE(eggs!Z7:Z9),"")</f>
        <v/>
      </c>
      <c r="H26" s="55" t="str">
        <f>IF(SUM(eggs!Z10:Z12)&gt;0,AVERAGE(eggs!Z10:Z12),"")</f>
        <v/>
      </c>
      <c r="I26" s="54" t="str">
        <f>IF(SUM(eggs!Z13:Z15)&gt;0,AVERAGE(eggs!Z13:Z15),"")</f>
        <v/>
      </c>
      <c r="J26" s="54" t="str">
        <f>IF(SUM(eggs!Z16:Z18)&gt;0,AVERAGE(eggs!Z16:Z18),"")</f>
        <v/>
      </c>
      <c r="K26" s="54" t="str">
        <f>IF(eggs!Z19&gt;0,eggs!Z19,"")</f>
        <v/>
      </c>
    </row>
    <row r="27" spans="1:11" x14ac:dyDescent="0.2">
      <c r="A27" s="49" t="str">
        <f>'animals_stats (μm)'!A$2</f>
        <v>Mesobiotus efa</v>
      </c>
      <c r="B27" s="81" t="str">
        <f>'animals_stats (μm)'!B$2</f>
        <v>Russia</v>
      </c>
      <c r="C27" s="52">
        <f>eggs!AA1</f>
        <v>26</v>
      </c>
      <c r="D27" s="146" t="str">
        <f>IF(eggs!AA2&gt;0,eggs!AA2,"")</f>
        <v/>
      </c>
      <c r="E27" s="54" t="str">
        <f>IF(eggs!AA3&gt;0,eggs!AA3,"")</f>
        <v/>
      </c>
      <c r="F27" s="54" t="str">
        <f>IF(SUM(eggs!AA4:AA6)&gt;0,AVERAGE(eggs!AA4:AA6),"")</f>
        <v/>
      </c>
      <c r="G27" s="54" t="str">
        <f>IF(SUM(eggs!AA7:AA9)&gt;0,AVERAGE(eggs!AA7:AA9),"")</f>
        <v/>
      </c>
      <c r="H27" s="55" t="str">
        <f>IF(SUM(eggs!AA10:AA12)&gt;0,AVERAGE(eggs!AA10:AA12),"")</f>
        <v/>
      </c>
      <c r="I27" s="54" t="str">
        <f>IF(SUM(eggs!AA13:AA15)&gt;0,AVERAGE(eggs!AA13:AA15),"")</f>
        <v/>
      </c>
      <c r="J27" s="54" t="str">
        <f>IF(SUM(eggs!AA16:AA18)&gt;0,AVERAGE(eggs!AA16:AA18),"")</f>
        <v/>
      </c>
      <c r="K27" s="54" t="str">
        <f>IF(eggs!AA19&gt;0,eggs!AA19,"")</f>
        <v/>
      </c>
    </row>
    <row r="28" spans="1:11" x14ac:dyDescent="0.2">
      <c r="A28" s="49" t="str">
        <f>'animals_stats (μm)'!A$2</f>
        <v>Mesobiotus efa</v>
      </c>
      <c r="B28" s="81" t="str">
        <f>'animals_stats (μm)'!B$2</f>
        <v>Russia</v>
      </c>
      <c r="C28" s="52">
        <f>eggs!AB1</f>
        <v>27</v>
      </c>
      <c r="D28" s="146" t="str">
        <f>IF(eggs!AB2&gt;0,eggs!AB2,"")</f>
        <v/>
      </c>
      <c r="E28" s="54" t="str">
        <f>IF(eggs!AB3&gt;0,eggs!AB3,"")</f>
        <v/>
      </c>
      <c r="F28" s="54" t="str">
        <f>IF(SUM(eggs!AB4:AB6)&gt;0,AVERAGE(eggs!AB4:AB6),"")</f>
        <v/>
      </c>
      <c r="G28" s="54" t="str">
        <f>IF(SUM(eggs!AB7:AB9)&gt;0,AVERAGE(eggs!AB7:AB9),"")</f>
        <v/>
      </c>
      <c r="H28" s="55" t="str">
        <f>IF(SUM(eggs!AB10:AB12)&gt;0,AVERAGE(eggs!AB10:AB12),"")</f>
        <v/>
      </c>
      <c r="I28" s="54" t="str">
        <f>IF(SUM(eggs!AB13:AB15)&gt;0,AVERAGE(eggs!AB13:AB15),"")</f>
        <v/>
      </c>
      <c r="J28" s="54" t="str">
        <f>IF(SUM(eggs!AB16:AB18)&gt;0,AVERAGE(eggs!AB16:AB18),"")</f>
        <v/>
      </c>
      <c r="K28" s="54" t="str">
        <f>IF(eggs!AB19&gt;0,eggs!AB19,"")</f>
        <v/>
      </c>
    </row>
    <row r="29" spans="1:11" x14ac:dyDescent="0.2">
      <c r="A29" s="49" t="str">
        <f>'animals_stats (μm)'!A$2</f>
        <v>Mesobiotus efa</v>
      </c>
      <c r="B29" s="81" t="str">
        <f>'animals_stats (μm)'!B$2</f>
        <v>Russia</v>
      </c>
      <c r="C29" s="52">
        <f>eggs!AC1</f>
        <v>28</v>
      </c>
      <c r="D29" s="146" t="str">
        <f>IF(eggs!AC2&gt;0,eggs!AC2,"")</f>
        <v/>
      </c>
      <c r="E29" s="54" t="str">
        <f>IF(eggs!AC3&gt;0,eggs!AC3,"")</f>
        <v/>
      </c>
      <c r="F29" s="54" t="str">
        <f>IF(SUM(eggs!AC4:AC6)&gt;0,AVERAGE(eggs!AC4:AC6),"")</f>
        <v/>
      </c>
      <c r="G29" s="54" t="str">
        <f>IF(SUM(eggs!AC7:AC9)&gt;0,AVERAGE(eggs!AC7:AC9),"")</f>
        <v/>
      </c>
      <c r="H29" s="55" t="str">
        <f>IF(SUM(eggs!AC10:AC12)&gt;0,AVERAGE(eggs!AC10:AC12),"")</f>
        <v/>
      </c>
      <c r="I29" s="54" t="str">
        <f>IF(SUM(eggs!AC13:AC15)&gt;0,AVERAGE(eggs!AC13:AC15),"")</f>
        <v/>
      </c>
      <c r="J29" s="54" t="str">
        <f>IF(SUM(eggs!AC16:AC18)&gt;0,AVERAGE(eggs!AC16:AC18),"")</f>
        <v/>
      </c>
      <c r="K29" s="54" t="str">
        <f>IF(eggs!AC19&gt;0,eggs!AC19,"")</f>
        <v/>
      </c>
    </row>
    <row r="30" spans="1:11" x14ac:dyDescent="0.2">
      <c r="A30" s="49" t="str">
        <f>'animals_stats (μm)'!A$2</f>
        <v>Mesobiotus efa</v>
      </c>
      <c r="B30" s="81" t="str">
        <f>'animals_stats (μm)'!B$2</f>
        <v>Russia</v>
      </c>
      <c r="C30" s="52">
        <f>eggs!AD1</f>
        <v>29</v>
      </c>
      <c r="D30" s="146" t="str">
        <f>IF(eggs!AD2&gt;0,eggs!AD2,"")</f>
        <v/>
      </c>
      <c r="E30" s="54" t="str">
        <f>IF(eggs!AD3&gt;0,eggs!AD3,"")</f>
        <v/>
      </c>
      <c r="F30" s="54" t="str">
        <f>IF(SUM(eggs!AD4:AD6)&gt;0,AVERAGE(eggs!AD4:AD6),"")</f>
        <v/>
      </c>
      <c r="G30" s="54" t="str">
        <f>IF(SUM(eggs!AD7:AD9)&gt;0,AVERAGE(eggs!AD7:AD9),"")</f>
        <v/>
      </c>
      <c r="H30" s="55" t="str">
        <f>IF(SUM(eggs!AD10:AD12)&gt;0,AVERAGE(eggs!AD10:AD12),"")</f>
        <v/>
      </c>
      <c r="I30" s="54" t="str">
        <f>IF(SUM(eggs!AD13:AD15)&gt;0,AVERAGE(eggs!AD13:AD15),"")</f>
        <v/>
      </c>
      <c r="J30" s="54" t="str">
        <f>IF(SUM(eggs!AD16:AD18)&gt;0,AVERAGE(eggs!AD16:AD18),"")</f>
        <v/>
      </c>
      <c r="K30" s="54" t="str">
        <f>IF(eggs!AD19&gt;0,eggs!AD19,"")</f>
        <v/>
      </c>
    </row>
    <row r="31" spans="1:11" x14ac:dyDescent="0.2">
      <c r="A31" s="49" t="str">
        <f>'animals_stats (μm)'!A$2</f>
        <v>Mesobiotus efa</v>
      </c>
      <c r="B31" s="81" t="str">
        <f>'animals_stats (μm)'!B$2</f>
        <v>Russia</v>
      </c>
      <c r="C31" s="52">
        <f>eggs!AE1</f>
        <v>30</v>
      </c>
      <c r="D31" s="146" t="str">
        <f>IF(eggs!AE2&gt;0,eggs!AE2,"")</f>
        <v/>
      </c>
      <c r="E31" s="54" t="str">
        <f>IF(eggs!AE3&gt;0,eggs!AE3,"")</f>
        <v/>
      </c>
      <c r="F31" s="54" t="str">
        <f>IF(SUM(eggs!AE4:AE6)&gt;0,AVERAGE(eggs!AE4:AE6),"")</f>
        <v/>
      </c>
      <c r="G31" s="54" t="str">
        <f>IF(SUM(eggs!AE7:AE9)&gt;0,AVERAGE(eggs!AE7:AE9),"")</f>
        <v/>
      </c>
      <c r="H31" s="55" t="str">
        <f>IF(SUM(eggs!AE10:AE12)&gt;0,AVERAGE(eggs!AE10:AE12),"")</f>
        <v/>
      </c>
      <c r="I31" s="54" t="str">
        <f>IF(SUM(eggs!AE13:AE15)&gt;0,AVERAGE(eggs!AE13:AE15),"")</f>
        <v/>
      </c>
      <c r="J31" s="54" t="str">
        <f>IF(SUM(eggs!AE16:AE18)&gt;0,AVERAGE(eggs!AE16:AE18),"")</f>
        <v/>
      </c>
      <c r="K31" s="54" t="str">
        <f>IF(eggs!AE19&gt;0,eggs!AE19,"")</f>
        <v/>
      </c>
    </row>
    <row r="33" spans="6:7" x14ac:dyDescent="0.2">
      <c r="F33" s="145"/>
      <c r="G33" s="144"/>
    </row>
    <row r="34" spans="6:7" x14ac:dyDescent="0.2">
      <c r="G34" s="144"/>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instructions</vt:lpstr>
      <vt:lpstr>general info</vt:lpstr>
      <vt:lpstr>animals</vt:lpstr>
      <vt:lpstr>eggs</vt:lpstr>
      <vt:lpstr>animals_stats (μm)</vt:lpstr>
      <vt:lpstr>animals_stats (pt)</vt:lpstr>
      <vt:lpstr>eggs_stats (μm)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Hypsibioidea &amp; Isohypsibioidea (ver. 1.0)</dc:title>
  <dc:creator>Łukasz Michalczyk (LM@tardigrada.net)</dc:creator>
  <cp:keywords>Tardigrada Hypsibioidea Isohypsibioidea morphometry</cp:keywords>
  <cp:lastModifiedBy>d.tumanov</cp:lastModifiedBy>
  <cp:lastPrinted>2003-07-11T12:21:57Z</cp:lastPrinted>
  <dcterms:created xsi:type="dcterms:W3CDTF">2003-07-11T12:08:32Z</dcterms:created>
  <dcterms:modified xsi:type="dcterms:W3CDTF">2023-11-13T11:32:49Z</dcterms:modified>
</cp:coreProperties>
</file>