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uralsciences-my.sharepoint.com/personal/khoedemakers_naturalsciences_be/Documents/EJT submissions_2025/ejt20250101-Hoecherl/"/>
    </mc:Choice>
  </mc:AlternateContent>
  <xr:revisionPtr revIDLastSave="3" documentId="8_{CE44688D-2D82-D648-8CB6-E27773CD46AB}" xr6:coauthVersionLast="47" xr6:coauthVersionMax="47" xr10:uidLastSave="{141A0159-DD01-0942-94F9-38E34C51B7A9}"/>
  <bookViews>
    <workbookView xWindow="38980" yWindow="4760" windowWidth="23240" windowHeight="13880" activeTab="2" xr2:uid="{4EBA8E13-01F0-4E58-8AB1-0CFE8DAEA1C5}"/>
  </bookViews>
  <sheets>
    <sheet name="Illidops_oroseira" sheetId="1" r:id="rId1"/>
    <sheet name="Illidops_stefanschmidti" sheetId="4" r:id="rId2"/>
    <sheet name="Illidops_doreena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" i="4" l="1"/>
  <c r="CJ4" i="4"/>
  <c r="CJ5" i="4"/>
  <c r="CJ6" i="4"/>
  <c r="CJ7" i="4"/>
  <c r="AP7" i="4"/>
  <c r="BL6" i="4"/>
  <c r="AP6" i="4"/>
  <c r="U6" i="4"/>
  <c r="V6" i="4"/>
  <c r="L6" i="4"/>
  <c r="O6" i="4"/>
  <c r="R6" i="4"/>
  <c r="AF5" i="4"/>
  <c r="AA5" i="4"/>
  <c r="V5" i="4"/>
  <c r="U5" i="4"/>
  <c r="R5" i="4"/>
  <c r="O5" i="4"/>
  <c r="L5" i="4"/>
  <c r="I5" i="4"/>
  <c r="I4" i="4"/>
  <c r="CE5" i="4"/>
  <c r="BR5" i="4"/>
  <c r="BQ5" i="4"/>
  <c r="BL5" i="4"/>
  <c r="BG5" i="4"/>
  <c r="BB5" i="4"/>
  <c r="AW5" i="4"/>
  <c r="AT5" i="4"/>
  <c r="AQ5" i="4"/>
  <c r="AP5" i="4"/>
  <c r="AK5" i="4"/>
  <c r="BZ5" i="4"/>
  <c r="BY5" i="4"/>
  <c r="CE4" i="4"/>
  <c r="BZ4" i="4"/>
  <c r="BY4" i="4"/>
  <c r="BR4" i="4"/>
  <c r="BQ4" i="4"/>
  <c r="BL4" i="4"/>
  <c r="BG4" i="4"/>
  <c r="BB4" i="4"/>
  <c r="AW4" i="4"/>
  <c r="AT4" i="4"/>
  <c r="AQ4" i="4"/>
  <c r="AP4" i="4"/>
  <c r="AK4" i="4"/>
  <c r="AF4" i="4"/>
  <c r="AA4" i="4"/>
  <c r="V4" i="4"/>
  <c r="U4" i="4"/>
  <c r="R4" i="4"/>
  <c r="O4" i="4"/>
  <c r="L4" i="4"/>
  <c r="CE3" i="4"/>
  <c r="BZ3" i="4"/>
  <c r="BY3" i="4"/>
  <c r="BR3" i="4"/>
  <c r="BQ3" i="4"/>
  <c r="BL3" i="4"/>
  <c r="BG3" i="4"/>
  <c r="BB3" i="4"/>
  <c r="BB9" i="4" s="1"/>
  <c r="AW3" i="4"/>
  <c r="AW9" i="4" s="1"/>
  <c r="AT3" i="4"/>
  <c r="AT9" i="4" s="1"/>
  <c r="AQ3" i="4"/>
  <c r="AP3" i="4"/>
  <c r="AK3" i="4"/>
  <c r="AF3" i="4"/>
  <c r="AA3" i="4"/>
  <c r="V3" i="4"/>
  <c r="U3" i="4"/>
  <c r="U9" i="4" s="1"/>
  <c r="R3" i="4"/>
  <c r="O3" i="4"/>
  <c r="L3" i="4"/>
  <c r="I3" i="4"/>
  <c r="T4" i="3"/>
  <c r="O6" i="1"/>
  <c r="T6" i="3"/>
  <c r="AY5" i="3"/>
  <c r="T5" i="3"/>
  <c r="Q5" i="3"/>
  <c r="Q4" i="3"/>
  <c r="N5" i="3"/>
  <c r="N4" i="3"/>
  <c r="K5" i="3"/>
  <c r="K4" i="3"/>
  <c r="BO5" i="3"/>
  <c r="BO4" i="3"/>
  <c r="BT5" i="3"/>
  <c r="BW5" i="3"/>
  <c r="BW4" i="3"/>
  <c r="BT4" i="3"/>
  <c r="H4" i="3"/>
  <c r="Y4" i="3"/>
  <c r="AD4" i="3"/>
  <c r="AI4" i="3"/>
  <c r="AN4" i="3"/>
  <c r="AQ4" i="3"/>
  <c r="AT4" i="3"/>
  <c r="AY4" i="3"/>
  <c r="BD4" i="3"/>
  <c r="BI4" i="3"/>
  <c r="AE4" i="1"/>
  <c r="AE5" i="1"/>
  <c r="AE6" i="1"/>
  <c r="AE3" i="1"/>
  <c r="AE7" i="1" s="1"/>
  <c r="T3" i="1"/>
  <c r="O4" i="1"/>
  <c r="O5" i="1"/>
  <c r="O3" i="1"/>
  <c r="BK4" i="1"/>
  <c r="BK5" i="1"/>
  <c r="BK3" i="1"/>
  <c r="BK8" i="1" s="1"/>
  <c r="BR4" i="1"/>
  <c r="BR8" i="1" s="1"/>
  <c r="BS4" i="1"/>
  <c r="BR5" i="1"/>
  <c r="BS5" i="1"/>
  <c r="BR6" i="1"/>
  <c r="BS6" i="1"/>
  <c r="BS3" i="1"/>
  <c r="BS7" i="1" s="1"/>
  <c r="BR3" i="1"/>
  <c r="CB5" i="3"/>
  <c r="BN5" i="3"/>
  <c r="BI5" i="3"/>
  <c r="BD5" i="3"/>
  <c r="AT5" i="3"/>
  <c r="AQ5" i="3"/>
  <c r="AN5" i="3"/>
  <c r="AI5" i="3"/>
  <c r="AD5" i="3"/>
  <c r="Y5" i="3"/>
  <c r="H5" i="3"/>
  <c r="CB4" i="3"/>
  <c r="BN4" i="3"/>
  <c r="BJ4" i="1"/>
  <c r="BJ5" i="1"/>
  <c r="BX4" i="1"/>
  <c r="BX5" i="1"/>
  <c r="BX6" i="1"/>
  <c r="AZ6" i="1"/>
  <c r="AU6" i="1"/>
  <c r="BQ9" i="4" l="1"/>
  <c r="V8" i="4"/>
  <c r="L9" i="4"/>
  <c r="AF8" i="4"/>
  <c r="BG8" i="4"/>
  <c r="BR9" i="4"/>
  <c r="AK8" i="4"/>
  <c r="I9" i="4"/>
  <c r="AA8" i="4"/>
  <c r="AP9" i="4"/>
  <c r="AW8" i="4"/>
  <c r="BG9" i="4"/>
  <c r="V9" i="4"/>
  <c r="L8" i="4"/>
  <c r="AF9" i="4"/>
  <c r="O9" i="4"/>
  <c r="BY9" i="4"/>
  <c r="BB8" i="4"/>
  <c r="AK9" i="4"/>
  <c r="AP8" i="4"/>
  <c r="AA9" i="4"/>
  <c r="R9" i="4"/>
  <c r="BZ9" i="4"/>
  <c r="AT8" i="4"/>
  <c r="U8" i="4"/>
  <c r="CE9" i="4"/>
  <c r="BL9" i="4"/>
  <c r="BQ8" i="4"/>
  <c r="I8" i="4"/>
  <c r="BR8" i="4"/>
  <c r="BY8" i="4"/>
  <c r="O8" i="4"/>
  <c r="R8" i="4"/>
  <c r="CE8" i="4"/>
  <c r="BL8" i="4"/>
  <c r="BZ8" i="4"/>
  <c r="BK7" i="1"/>
  <c r="BR7" i="1"/>
  <c r="AE8" i="1"/>
  <c r="BS8" i="1"/>
  <c r="AM3" i="1"/>
  <c r="F4" i="1"/>
  <c r="F5" i="1"/>
  <c r="F6" i="1"/>
  <c r="F3" i="1"/>
  <c r="F8" i="1" l="1"/>
  <c r="F7" i="1"/>
  <c r="AJ6" i="1"/>
  <c r="AJ5" i="1"/>
  <c r="AJ4" i="1"/>
  <c r="AJ3" i="1"/>
  <c r="AD6" i="1"/>
  <c r="AD5" i="1"/>
  <c r="AD4" i="1"/>
  <c r="AD3" i="1"/>
  <c r="Y6" i="1"/>
  <c r="Y5" i="1"/>
  <c r="Y4" i="1"/>
  <c r="Y3" i="1"/>
  <c r="BX3" i="1"/>
  <c r="O8" i="1" l="1"/>
  <c r="BX8" i="1"/>
  <c r="BX7" i="1"/>
  <c r="AD8" i="1"/>
  <c r="AD7" i="1"/>
  <c r="O7" i="1"/>
  <c r="Y8" i="1"/>
  <c r="Y7" i="1"/>
  <c r="AJ8" i="1"/>
  <c r="AJ7" i="1"/>
  <c r="BE6" i="1"/>
  <c r="AP6" i="1"/>
  <c r="AM6" i="1"/>
  <c r="T6" i="1"/>
  <c r="AZ5" i="1"/>
  <c r="BE5" i="1"/>
  <c r="AU5" i="1"/>
  <c r="AP5" i="1"/>
  <c r="AM5" i="1"/>
  <c r="T5" i="1"/>
  <c r="AZ4" i="1"/>
  <c r="BE4" i="1"/>
  <c r="AU4" i="1"/>
  <c r="AP4" i="1"/>
  <c r="AM4" i="1"/>
  <c r="T4" i="1"/>
  <c r="AZ3" i="1"/>
  <c r="BJ3" i="1"/>
  <c r="BJ7" i="1" s="1"/>
  <c r="BE3" i="1"/>
  <c r="AU3" i="1"/>
  <c r="AP3" i="1"/>
  <c r="AP8" i="1" l="1"/>
  <c r="AP7" i="1"/>
  <c r="AM7" i="1"/>
  <c r="AM8" i="1"/>
  <c r="AU8" i="1"/>
  <c r="AU7" i="1"/>
  <c r="BE7" i="1"/>
  <c r="BE8" i="1"/>
  <c r="AZ7" i="1"/>
  <c r="AZ8" i="1"/>
  <c r="T8" i="1"/>
  <c r="T7" i="1"/>
  <c r="BJ8" i="1"/>
</calcChain>
</file>

<file path=xl/sharedStrings.xml><?xml version="1.0" encoding="utf-8"?>
<sst xmlns="http://schemas.openxmlformats.org/spreadsheetml/2006/main" count="301" uniqueCount="79">
  <si>
    <t>Body length</t>
  </si>
  <si>
    <t>Forewing length</t>
  </si>
  <si>
    <t>ovi sheaths/metatibia length</t>
  </si>
  <si>
    <t>Flagellomere 15</t>
  </si>
  <si>
    <t>MuseumID</t>
  </si>
  <si>
    <t>Body</t>
  </si>
  <si>
    <t>mag</t>
  </si>
  <si>
    <t>Forewing</t>
  </si>
  <si>
    <t>ovipositor sheaths</t>
  </si>
  <si>
    <t>metatibia</t>
  </si>
  <si>
    <t>ovis/metatibia</t>
  </si>
  <si>
    <t>Flag 15 length</t>
  </si>
  <si>
    <t>Flag 15 width</t>
  </si>
  <si>
    <t>Length/width</t>
  </si>
  <si>
    <t>T2</t>
  </si>
  <si>
    <t>Flagellomere 2</t>
  </si>
  <si>
    <t>Ocelli</t>
  </si>
  <si>
    <t>metafemur</t>
  </si>
  <si>
    <t>width post</t>
  </si>
  <si>
    <t>length medially</t>
  </si>
  <si>
    <t>ratio</t>
  </si>
  <si>
    <t>Flag 2 length</t>
  </si>
  <si>
    <t>Flag 2 width</t>
  </si>
  <si>
    <t>OOD</t>
  </si>
  <si>
    <t>width</t>
  </si>
  <si>
    <t>length</t>
  </si>
  <si>
    <t>face</t>
  </si>
  <si>
    <t>width antennae</t>
  </si>
  <si>
    <t>widt clypeus</t>
  </si>
  <si>
    <t>gena width</t>
  </si>
  <si>
    <t>Gena width/mandible width</t>
  </si>
  <si>
    <t>mandible width</t>
  </si>
  <si>
    <t>gena/mandible</t>
  </si>
  <si>
    <t>T1</t>
  </si>
  <si>
    <t>width ant</t>
  </si>
  <si>
    <t>width max</t>
  </si>
  <si>
    <t>central length</t>
  </si>
  <si>
    <t>areolet</t>
  </si>
  <si>
    <t>r1</t>
  </si>
  <si>
    <t>2RS</t>
  </si>
  <si>
    <t>metacarpus=R1</t>
  </si>
  <si>
    <t>R1</t>
  </si>
  <si>
    <t>dist 3RS</t>
  </si>
  <si>
    <t>stigma</t>
  </si>
  <si>
    <t>42389-G02</t>
  </si>
  <si>
    <t>42390-G06</t>
  </si>
  <si>
    <t>42370-C08</t>
  </si>
  <si>
    <t>42390-A02</t>
  </si>
  <si>
    <t>broken off</t>
  </si>
  <si>
    <t>HYM00001781</t>
  </si>
  <si>
    <t>HYM00001782</t>
  </si>
  <si>
    <t>width low</t>
  </si>
  <si>
    <t>width min</t>
  </si>
  <si>
    <t>POD</t>
  </si>
  <si>
    <t>OOD/POD</t>
  </si>
  <si>
    <t>POL dist hind oc</t>
  </si>
  <si>
    <t>POL/POD</t>
  </si>
  <si>
    <t>F2/F15</t>
  </si>
  <si>
    <t>R1/stigma</t>
  </si>
  <si>
    <t>length/post width</t>
  </si>
  <si>
    <t>HYM00000599</t>
  </si>
  <si>
    <t>width clypeus</t>
  </si>
  <si>
    <t>HYM00000579</t>
  </si>
  <si>
    <t>POL dist hind os</t>
  </si>
  <si>
    <t>OOL</t>
  </si>
  <si>
    <t>OOL/POD</t>
  </si>
  <si>
    <t>F2/F15 length</t>
  </si>
  <si>
    <t>actual width</t>
  </si>
  <si>
    <t>length/width post</t>
  </si>
  <si>
    <t>HYM00000588</t>
  </si>
  <si>
    <t>r</t>
  </si>
  <si>
    <t>Illidops stefanschmidti sp.n.</t>
  </si>
  <si>
    <t>Illidops scutellaris</t>
  </si>
  <si>
    <t>malar distance</t>
  </si>
  <si>
    <t>HYM00000627</t>
  </si>
  <si>
    <t>HYM00000560</t>
  </si>
  <si>
    <t>labrum</t>
  </si>
  <si>
    <t>height</t>
  </si>
  <si>
    <t>https://doi.org/10.5852/ejt.2025.1031.3133.13947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</si>
</sst>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7" borderId="0" xfId="0" applyFill="1"/>
    <xf numFmtId="2" fontId="0" fillId="2" borderId="0" xfId="0" applyNumberFormat="1" applyFill="1"/>
    <xf numFmtId="0" fontId="1" fillId="6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2" fontId="0" fillId="6" borderId="0" xfId="0" applyNumberFormat="1" applyFill="1"/>
    <xf numFmtId="2" fontId="0" fillId="0" borderId="0" xfId="0" applyNumberFormat="1"/>
    <xf numFmtId="0" fontId="0" fillId="0" borderId="1" xfId="0" applyBorder="1"/>
    <xf numFmtId="2" fontId="0" fillId="2" borderId="1" xfId="0" applyNumberFormat="1" applyFill="1" applyBorder="1"/>
    <xf numFmtId="0" fontId="0" fillId="2" borderId="1" xfId="0" applyFill="1" applyBorder="1"/>
    <xf numFmtId="0" fontId="0" fillId="9" borderId="0" xfId="0" applyFill="1"/>
    <xf numFmtId="2" fontId="2" fillId="2" borderId="0" xfId="0" applyNumberFormat="1" applyFont="1" applyFill="1"/>
    <xf numFmtId="0" fontId="0" fillId="0" borderId="2" xfId="0" applyBorder="1"/>
    <xf numFmtId="2" fontId="0" fillId="6" borderId="2" xfId="0" applyNumberFormat="1" applyFill="1" applyBorder="1"/>
    <xf numFmtId="2" fontId="0" fillId="0" borderId="2" xfId="0" applyNumberFormat="1" applyBorder="1"/>
    <xf numFmtId="0" fontId="0" fillId="10" borderId="0" xfId="0" applyFill="1"/>
    <xf numFmtId="2" fontId="0" fillId="2" borderId="2" xfId="0" applyNumberFormat="1" applyFill="1" applyBorder="1"/>
    <xf numFmtId="0" fontId="0" fillId="10" borderId="2" xfId="0" applyFill="1" applyBorder="1"/>
    <xf numFmtId="2" fontId="0" fillId="2" borderId="3" xfId="0" applyNumberFormat="1" applyFill="1" applyBorder="1"/>
    <xf numFmtId="0" fontId="0" fillId="2" borderId="3" xfId="0" applyFill="1" applyBorder="1"/>
    <xf numFmtId="0" fontId="4" fillId="0" borderId="0" xfId="1"/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852/ejt.2025.1031.3133.1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1D93-DAA7-46FA-9744-63C1C79428BB}">
  <dimension ref="A1:BX8"/>
  <sheetViews>
    <sheetView zoomScale="130" zoomScaleNormal="13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O7" sqref="O7"/>
    </sheetView>
  </sheetViews>
  <sheetFormatPr baseColWidth="10" defaultRowHeight="15" x14ac:dyDescent="0.2"/>
  <cols>
    <col min="2" max="2" width="14.1640625" bestFit="1" customWidth="1"/>
  </cols>
  <sheetData>
    <row r="1" spans="1:76" s="11" customFormat="1" x14ac:dyDescent="0.2">
      <c r="A1" s="9"/>
      <c r="B1" s="30" t="s">
        <v>26</v>
      </c>
      <c r="C1" s="30"/>
      <c r="D1" s="30"/>
      <c r="E1" s="30"/>
      <c r="F1" s="10"/>
      <c r="G1" s="30" t="s">
        <v>33</v>
      </c>
      <c r="H1" s="30"/>
      <c r="I1" s="30"/>
      <c r="J1" s="30"/>
      <c r="K1" s="30"/>
      <c r="L1" s="30"/>
      <c r="M1" s="30"/>
      <c r="N1" s="30"/>
      <c r="O1" s="10"/>
      <c r="P1" s="30" t="s">
        <v>14</v>
      </c>
      <c r="Q1" s="30"/>
      <c r="R1" s="30"/>
      <c r="S1" s="30"/>
      <c r="T1" s="10"/>
      <c r="U1" s="30" t="s">
        <v>37</v>
      </c>
      <c r="V1" s="30"/>
      <c r="W1" s="30"/>
      <c r="X1" s="30"/>
      <c r="Y1" s="10"/>
      <c r="Z1" s="30" t="s">
        <v>40</v>
      </c>
      <c r="AA1" s="30"/>
      <c r="AB1" s="30"/>
      <c r="AC1" s="30"/>
      <c r="AD1" s="10"/>
      <c r="AE1" s="10"/>
      <c r="AF1" s="30" t="s">
        <v>43</v>
      </c>
      <c r="AG1" s="30"/>
      <c r="AH1" s="30"/>
      <c r="AI1" s="30"/>
      <c r="AJ1" s="10"/>
      <c r="AK1" s="31" t="s">
        <v>0</v>
      </c>
      <c r="AL1" s="31"/>
      <c r="AM1" s="31"/>
      <c r="AN1" s="32" t="s">
        <v>1</v>
      </c>
      <c r="AO1" s="32"/>
      <c r="AP1" s="32"/>
      <c r="AQ1" s="30" t="s">
        <v>2</v>
      </c>
      <c r="AR1" s="30"/>
      <c r="AS1" s="30"/>
      <c r="AT1" s="30"/>
      <c r="AU1" s="30"/>
      <c r="AV1" s="33" t="s">
        <v>17</v>
      </c>
      <c r="AW1" s="33"/>
      <c r="AX1" s="33"/>
      <c r="AY1" s="33"/>
      <c r="AZ1" s="33"/>
      <c r="BA1" s="30" t="s">
        <v>15</v>
      </c>
      <c r="BB1" s="30"/>
      <c r="BC1" s="30"/>
      <c r="BD1" s="30"/>
      <c r="BE1" s="30"/>
      <c r="BF1" s="31" t="s">
        <v>3</v>
      </c>
      <c r="BG1" s="31"/>
      <c r="BH1" s="31"/>
      <c r="BI1" s="31"/>
      <c r="BJ1" s="31"/>
      <c r="BK1" s="12"/>
      <c r="BL1" s="32" t="s">
        <v>16</v>
      </c>
      <c r="BM1" s="32"/>
      <c r="BN1" s="32"/>
      <c r="BO1" s="32"/>
      <c r="BP1" s="32"/>
      <c r="BQ1" s="32"/>
      <c r="BR1" s="13"/>
      <c r="BS1" s="13"/>
      <c r="BT1" s="31" t="s">
        <v>30</v>
      </c>
      <c r="BU1" s="31"/>
      <c r="BV1" s="31"/>
      <c r="BW1" s="31"/>
      <c r="BX1" s="31"/>
    </row>
    <row r="2" spans="1:76" x14ac:dyDescent="0.2">
      <c r="A2" s="5" t="s">
        <v>4</v>
      </c>
      <c r="B2" s="4" t="s">
        <v>27</v>
      </c>
      <c r="C2" s="4" t="s">
        <v>6</v>
      </c>
      <c r="D2" s="4" t="s">
        <v>28</v>
      </c>
      <c r="E2" s="4" t="s">
        <v>6</v>
      </c>
      <c r="F2" s="4" t="s">
        <v>20</v>
      </c>
      <c r="G2" s="4" t="s">
        <v>34</v>
      </c>
      <c r="H2" s="4" t="s">
        <v>6</v>
      </c>
      <c r="I2" s="4" t="s">
        <v>35</v>
      </c>
      <c r="J2" s="4" t="s">
        <v>6</v>
      </c>
      <c r="K2" s="4" t="s">
        <v>18</v>
      </c>
      <c r="L2" s="4" t="s">
        <v>6</v>
      </c>
      <c r="M2" s="4" t="s">
        <v>36</v>
      </c>
      <c r="N2" s="4" t="s">
        <v>6</v>
      </c>
      <c r="O2" s="4" t="s">
        <v>20</v>
      </c>
      <c r="P2" s="4" t="s">
        <v>18</v>
      </c>
      <c r="Q2" s="4" t="s">
        <v>6</v>
      </c>
      <c r="R2" s="4" t="s">
        <v>19</v>
      </c>
      <c r="S2" s="4" t="s">
        <v>6</v>
      </c>
      <c r="T2" s="4" t="s">
        <v>20</v>
      </c>
      <c r="U2" s="4" t="s">
        <v>38</v>
      </c>
      <c r="V2" s="4" t="s">
        <v>6</v>
      </c>
      <c r="W2" s="4" t="s">
        <v>39</v>
      </c>
      <c r="X2" s="4" t="s">
        <v>6</v>
      </c>
      <c r="Y2" s="4" t="s">
        <v>20</v>
      </c>
      <c r="Z2" s="4" t="s">
        <v>41</v>
      </c>
      <c r="AA2" s="4" t="s">
        <v>6</v>
      </c>
      <c r="AB2" s="4" t="s">
        <v>42</v>
      </c>
      <c r="AC2" s="4" t="s">
        <v>6</v>
      </c>
      <c r="AD2" s="4" t="s">
        <v>20</v>
      </c>
      <c r="AE2" s="4" t="s">
        <v>58</v>
      </c>
      <c r="AF2" s="4" t="s">
        <v>25</v>
      </c>
      <c r="AG2" s="4" t="s">
        <v>6</v>
      </c>
      <c r="AH2" s="4" t="s">
        <v>24</v>
      </c>
      <c r="AI2" s="4" t="s">
        <v>6</v>
      </c>
      <c r="AJ2" s="4" t="s">
        <v>20</v>
      </c>
      <c r="AK2" s="2" t="s">
        <v>5</v>
      </c>
      <c r="AL2" s="2" t="s">
        <v>6</v>
      </c>
      <c r="AM2" s="2" t="s">
        <v>0</v>
      </c>
      <c r="AN2" s="3" t="s">
        <v>7</v>
      </c>
      <c r="AO2" s="3" t="s">
        <v>6</v>
      </c>
      <c r="AP2" s="3" t="s">
        <v>1</v>
      </c>
      <c r="AQ2" s="4" t="s">
        <v>8</v>
      </c>
      <c r="AR2" s="4" t="s">
        <v>6</v>
      </c>
      <c r="AS2" s="4" t="s">
        <v>9</v>
      </c>
      <c r="AT2" s="4" t="s">
        <v>6</v>
      </c>
      <c r="AU2" s="4" t="s">
        <v>10</v>
      </c>
      <c r="AV2" s="7" t="s">
        <v>24</v>
      </c>
      <c r="AW2" s="7" t="s">
        <v>6</v>
      </c>
      <c r="AX2" s="7" t="s">
        <v>25</v>
      </c>
      <c r="AY2" s="7" t="s">
        <v>6</v>
      </c>
      <c r="AZ2" s="7" t="s">
        <v>20</v>
      </c>
      <c r="BA2" s="6" t="s">
        <v>21</v>
      </c>
      <c r="BB2" s="6" t="s">
        <v>6</v>
      </c>
      <c r="BC2" s="4" t="s">
        <v>22</v>
      </c>
      <c r="BD2" s="4" t="s">
        <v>6</v>
      </c>
      <c r="BE2" s="4" t="s">
        <v>13</v>
      </c>
      <c r="BF2" s="2" t="s">
        <v>11</v>
      </c>
      <c r="BG2" s="2" t="s">
        <v>6</v>
      </c>
      <c r="BH2" s="2" t="s">
        <v>12</v>
      </c>
      <c r="BI2" s="2" t="s">
        <v>6</v>
      </c>
      <c r="BJ2" s="2" t="s">
        <v>13</v>
      </c>
      <c r="BK2" s="2" t="s">
        <v>57</v>
      </c>
      <c r="BL2" s="3" t="s">
        <v>23</v>
      </c>
      <c r="BM2" s="3" t="s">
        <v>6</v>
      </c>
      <c r="BN2" s="3" t="s">
        <v>53</v>
      </c>
      <c r="BO2" s="3" t="s">
        <v>6</v>
      </c>
      <c r="BP2" s="3" t="s">
        <v>55</v>
      </c>
      <c r="BQ2" s="3" t="s">
        <v>6</v>
      </c>
      <c r="BR2" s="3" t="s">
        <v>54</v>
      </c>
      <c r="BS2" s="3" t="s">
        <v>56</v>
      </c>
      <c r="BT2" s="2" t="s">
        <v>29</v>
      </c>
      <c r="BU2" s="2" t="s">
        <v>6</v>
      </c>
      <c r="BV2" s="2" t="s">
        <v>31</v>
      </c>
      <c r="BW2" s="2" t="s">
        <v>6</v>
      </c>
      <c r="BX2" s="2" t="s">
        <v>32</v>
      </c>
    </row>
    <row r="3" spans="1:76" x14ac:dyDescent="0.2">
      <c r="A3" s="19" t="s">
        <v>44</v>
      </c>
      <c r="B3">
        <v>4.2</v>
      </c>
      <c r="C3">
        <v>10</v>
      </c>
      <c r="D3">
        <v>4</v>
      </c>
      <c r="E3">
        <v>10</v>
      </c>
      <c r="F3" s="8">
        <f>D3/B3</f>
        <v>0.95238095238095233</v>
      </c>
      <c r="G3">
        <v>2.7</v>
      </c>
      <c r="H3">
        <v>10</v>
      </c>
      <c r="I3">
        <v>4.0999999999999996</v>
      </c>
      <c r="J3">
        <v>10</v>
      </c>
      <c r="K3">
        <v>3.7</v>
      </c>
      <c r="L3">
        <v>10</v>
      </c>
      <c r="M3">
        <v>3.8</v>
      </c>
      <c r="N3">
        <v>10</v>
      </c>
      <c r="O3" s="8">
        <f>M3/K3</f>
        <v>1.027027027027027</v>
      </c>
      <c r="P3">
        <v>5.2</v>
      </c>
      <c r="Q3">
        <v>10</v>
      </c>
      <c r="R3">
        <v>1.7</v>
      </c>
      <c r="S3">
        <v>10</v>
      </c>
      <c r="T3" s="8">
        <f>P3/R3</f>
        <v>3.0588235294117649</v>
      </c>
      <c r="U3">
        <v>1.9</v>
      </c>
      <c r="V3">
        <v>10</v>
      </c>
      <c r="W3">
        <v>1.6</v>
      </c>
      <c r="X3">
        <v>10</v>
      </c>
      <c r="Y3" s="8">
        <f t="shared" ref="Y3:Y6" si="0">U3/W3</f>
        <v>1.1874999999999998</v>
      </c>
      <c r="Z3">
        <v>5</v>
      </c>
      <c r="AA3">
        <v>10</v>
      </c>
      <c r="AB3">
        <v>4</v>
      </c>
      <c r="AC3">
        <v>10</v>
      </c>
      <c r="AD3" s="8">
        <f t="shared" ref="AD3:AD6" si="1">Z3/AB3</f>
        <v>1.25</v>
      </c>
      <c r="AE3" s="8">
        <f>Z3/AF3</f>
        <v>0.94339622641509435</v>
      </c>
      <c r="AF3">
        <v>5.3</v>
      </c>
      <c r="AG3">
        <v>10</v>
      </c>
      <c r="AH3">
        <v>1.9</v>
      </c>
      <c r="AI3">
        <v>10</v>
      </c>
      <c r="AJ3" s="8">
        <f t="shared" ref="AJ3:AJ6" si="2">AF3/AH3</f>
        <v>2.7894736842105265</v>
      </c>
      <c r="AK3">
        <v>5.8</v>
      </c>
      <c r="AL3">
        <v>2</v>
      </c>
      <c r="AM3" s="1">
        <f>(AK3*1)/AL3</f>
        <v>2.9</v>
      </c>
      <c r="AN3">
        <v>5.9</v>
      </c>
      <c r="AO3">
        <v>2</v>
      </c>
      <c r="AP3" s="1">
        <f>(AN3*1)/AO3</f>
        <v>2.95</v>
      </c>
      <c r="AQ3">
        <v>2.9</v>
      </c>
      <c r="AR3">
        <v>5</v>
      </c>
      <c r="AS3">
        <v>5.25</v>
      </c>
      <c r="AT3">
        <v>5</v>
      </c>
      <c r="AU3" s="8">
        <f>(AQ3/AR3)/(AS3/AT3)</f>
        <v>0.55238095238095231</v>
      </c>
      <c r="AV3">
        <v>3.6</v>
      </c>
      <c r="AW3">
        <v>16</v>
      </c>
      <c r="AX3">
        <v>4.0999999999999996</v>
      </c>
      <c r="AY3">
        <v>5</v>
      </c>
      <c r="AZ3" s="8">
        <f>(AV3/AW3)/(AX3/AY3)</f>
        <v>0.27439024390243905</v>
      </c>
      <c r="BA3">
        <v>3.3</v>
      </c>
      <c r="BB3">
        <v>16</v>
      </c>
      <c r="BC3">
        <v>1.3</v>
      </c>
      <c r="BD3">
        <v>16</v>
      </c>
      <c r="BE3" s="8">
        <f>(BA3/BB3)/(BC3/BD3)</f>
        <v>2.5384615384615383</v>
      </c>
      <c r="BF3">
        <v>1.4</v>
      </c>
      <c r="BG3">
        <v>16</v>
      </c>
      <c r="BH3">
        <v>1.05</v>
      </c>
      <c r="BI3">
        <v>16</v>
      </c>
      <c r="BJ3" s="8">
        <f>(BF3/BG3)/(BH3/BI3)</f>
        <v>1.3333333333333333</v>
      </c>
      <c r="BK3" s="8">
        <f>BA3/BF3</f>
        <v>2.3571428571428572</v>
      </c>
      <c r="BL3">
        <v>2.2000000000000002</v>
      </c>
      <c r="BM3">
        <v>16</v>
      </c>
      <c r="BN3">
        <v>0.9</v>
      </c>
      <c r="BO3">
        <v>16</v>
      </c>
      <c r="BP3">
        <v>1.85</v>
      </c>
      <c r="BQ3">
        <v>16</v>
      </c>
      <c r="BR3" s="1">
        <f>BL3/BN3</f>
        <v>2.4444444444444446</v>
      </c>
      <c r="BS3" s="1">
        <f>BP3/BN3</f>
        <v>2.0555555555555558</v>
      </c>
      <c r="BT3">
        <v>1.95</v>
      </c>
      <c r="BU3">
        <v>16</v>
      </c>
      <c r="BV3">
        <v>2</v>
      </c>
      <c r="BW3">
        <v>16</v>
      </c>
      <c r="BX3" s="8">
        <f>(BT3/BU3)/(BV3/BW3)</f>
        <v>0.97499999999999998</v>
      </c>
    </row>
    <row r="4" spans="1:76" x14ac:dyDescent="0.2">
      <c r="A4" t="s">
        <v>45</v>
      </c>
      <c r="B4">
        <v>4.4000000000000004</v>
      </c>
      <c r="C4">
        <v>10</v>
      </c>
      <c r="D4">
        <v>4.0999999999999996</v>
      </c>
      <c r="E4">
        <v>10</v>
      </c>
      <c r="F4" s="8">
        <f t="shared" ref="F4:F6" si="3">D4/B4</f>
        <v>0.93181818181818166</v>
      </c>
      <c r="G4">
        <v>2.5</v>
      </c>
      <c r="H4">
        <v>10</v>
      </c>
      <c r="I4">
        <v>4.0999999999999996</v>
      </c>
      <c r="J4">
        <v>10</v>
      </c>
      <c r="K4">
        <v>3.9</v>
      </c>
      <c r="L4">
        <v>10</v>
      </c>
      <c r="M4">
        <v>3.8</v>
      </c>
      <c r="N4">
        <v>10</v>
      </c>
      <c r="O4" s="8">
        <f t="shared" ref="O4:O5" si="4">M4/K4</f>
        <v>0.97435897435897434</v>
      </c>
      <c r="P4">
        <v>5.8</v>
      </c>
      <c r="Q4">
        <v>10</v>
      </c>
      <c r="R4">
        <v>2</v>
      </c>
      <c r="S4">
        <v>10</v>
      </c>
      <c r="T4" s="8">
        <f t="shared" ref="T4:T6" si="5">P4/R4</f>
        <v>2.9</v>
      </c>
      <c r="U4">
        <v>1.5</v>
      </c>
      <c r="V4">
        <v>10</v>
      </c>
      <c r="W4">
        <v>1.25</v>
      </c>
      <c r="X4">
        <v>10</v>
      </c>
      <c r="Y4" s="8">
        <f t="shared" si="0"/>
        <v>1.2</v>
      </c>
      <c r="Z4">
        <v>4.9000000000000004</v>
      </c>
      <c r="AA4">
        <v>10</v>
      </c>
      <c r="AB4">
        <v>3.6</v>
      </c>
      <c r="AC4">
        <v>10</v>
      </c>
      <c r="AD4" s="8">
        <f t="shared" si="1"/>
        <v>1.3611111111111112</v>
      </c>
      <c r="AE4" s="8">
        <f t="shared" ref="AE4:AE6" si="6">Z4/AF4</f>
        <v>0.94230769230769229</v>
      </c>
      <c r="AF4">
        <v>5.2</v>
      </c>
      <c r="AG4">
        <v>10</v>
      </c>
      <c r="AH4">
        <v>2</v>
      </c>
      <c r="AI4">
        <v>10</v>
      </c>
      <c r="AJ4" s="8">
        <f t="shared" si="2"/>
        <v>2.6</v>
      </c>
      <c r="AK4">
        <v>6.1</v>
      </c>
      <c r="AL4">
        <v>2</v>
      </c>
      <c r="AM4" s="1">
        <f>(AK4*1)/AL4</f>
        <v>3.05</v>
      </c>
      <c r="AN4">
        <v>5.25</v>
      </c>
      <c r="AO4">
        <v>2</v>
      </c>
      <c r="AP4" s="1">
        <f>(AN4*1)/AO4</f>
        <v>2.625</v>
      </c>
      <c r="AQ4">
        <v>2.7</v>
      </c>
      <c r="AR4">
        <v>5</v>
      </c>
      <c r="AS4">
        <v>5.0999999999999996</v>
      </c>
      <c r="AT4">
        <v>5</v>
      </c>
      <c r="AU4" s="8">
        <f>(AQ4/AR4)/(AS4/AT4)</f>
        <v>0.52941176470588236</v>
      </c>
      <c r="AV4">
        <v>3.8</v>
      </c>
      <c r="AW4">
        <v>16</v>
      </c>
      <c r="AX4">
        <v>4.25</v>
      </c>
      <c r="AY4">
        <v>5</v>
      </c>
      <c r="AZ4" s="8">
        <f t="shared" ref="AZ4:AZ5" si="7">(AV4/AW4)/(AX4/AY4)</f>
        <v>0.27941176470588236</v>
      </c>
      <c r="BA4">
        <v>3.2</v>
      </c>
      <c r="BB4">
        <v>16</v>
      </c>
      <c r="BC4">
        <v>1.3</v>
      </c>
      <c r="BD4">
        <v>16</v>
      </c>
      <c r="BE4" s="8">
        <f t="shared" ref="BE4:BE6" si="8">(BA4/BB4)/(BC4/BD4)</f>
        <v>2.4615384615384617</v>
      </c>
      <c r="BF4">
        <v>1.4</v>
      </c>
      <c r="BG4">
        <v>16</v>
      </c>
      <c r="BH4">
        <v>1.1000000000000001</v>
      </c>
      <c r="BI4">
        <v>16</v>
      </c>
      <c r="BJ4" s="8">
        <f t="shared" ref="BJ4:BJ5" si="9">(BF4/BG4)/(BH4/BI4)</f>
        <v>1.2727272727272725</v>
      </c>
      <c r="BK4" s="8">
        <f t="shared" ref="BK4:BK5" si="10">BA4/BF4</f>
        <v>2.285714285714286</v>
      </c>
      <c r="BL4">
        <v>2.25</v>
      </c>
      <c r="BM4">
        <v>16</v>
      </c>
      <c r="BN4">
        <v>0.95</v>
      </c>
      <c r="BO4">
        <v>16</v>
      </c>
      <c r="BP4">
        <v>1.9</v>
      </c>
      <c r="BQ4">
        <v>16</v>
      </c>
      <c r="BR4" s="1">
        <f>BL4/BN4</f>
        <v>2.3684210526315792</v>
      </c>
      <c r="BS4" s="1">
        <f>BP4/BN4</f>
        <v>2</v>
      </c>
      <c r="BT4">
        <v>2</v>
      </c>
      <c r="BU4">
        <v>16</v>
      </c>
      <c r="BV4">
        <v>1.8</v>
      </c>
      <c r="BW4">
        <v>16</v>
      </c>
      <c r="BX4" s="8">
        <f t="shared" ref="BX4:BX6" si="11">(BT4/BU4)/(BV4/BW4)</f>
        <v>1.1111111111111112</v>
      </c>
    </row>
    <row r="5" spans="1:76" x14ac:dyDescent="0.2">
      <c r="A5" t="s">
        <v>46</v>
      </c>
      <c r="B5">
        <v>4.0999999999999996</v>
      </c>
      <c r="C5">
        <v>10</v>
      </c>
      <c r="D5">
        <v>3.8</v>
      </c>
      <c r="E5">
        <v>10</v>
      </c>
      <c r="F5" s="8">
        <f t="shared" si="3"/>
        <v>0.92682926829268297</v>
      </c>
      <c r="G5">
        <v>2</v>
      </c>
      <c r="H5">
        <v>10</v>
      </c>
      <c r="I5">
        <v>3.7</v>
      </c>
      <c r="J5">
        <v>10</v>
      </c>
      <c r="K5">
        <v>3.4</v>
      </c>
      <c r="L5">
        <v>10</v>
      </c>
      <c r="M5">
        <v>3.5</v>
      </c>
      <c r="N5">
        <v>10</v>
      </c>
      <c r="O5" s="8">
        <f t="shared" si="4"/>
        <v>1.0294117647058825</v>
      </c>
      <c r="P5">
        <v>4.7</v>
      </c>
      <c r="Q5">
        <v>10</v>
      </c>
      <c r="R5">
        <v>1.55</v>
      </c>
      <c r="S5">
        <v>10</v>
      </c>
      <c r="T5" s="8">
        <f t="shared" si="5"/>
        <v>3.032258064516129</v>
      </c>
      <c r="U5">
        <v>1.5</v>
      </c>
      <c r="V5">
        <v>10</v>
      </c>
      <c r="W5">
        <v>1.25</v>
      </c>
      <c r="X5">
        <v>10</v>
      </c>
      <c r="Y5" s="8">
        <f t="shared" si="0"/>
        <v>1.2</v>
      </c>
      <c r="Z5">
        <v>4.8</v>
      </c>
      <c r="AA5">
        <v>10</v>
      </c>
      <c r="AB5">
        <v>3.2</v>
      </c>
      <c r="AC5">
        <v>10</v>
      </c>
      <c r="AD5" s="8">
        <f t="shared" si="1"/>
        <v>1.4999999999999998</v>
      </c>
      <c r="AE5" s="8">
        <f t="shared" si="6"/>
        <v>0.97959183673469374</v>
      </c>
      <c r="AF5">
        <v>4.9000000000000004</v>
      </c>
      <c r="AG5">
        <v>10</v>
      </c>
      <c r="AH5">
        <v>1.9</v>
      </c>
      <c r="AI5">
        <v>10</v>
      </c>
      <c r="AJ5" s="8">
        <f t="shared" si="2"/>
        <v>2.5789473684210531</v>
      </c>
      <c r="AK5">
        <v>5.8</v>
      </c>
      <c r="AL5">
        <v>2</v>
      </c>
      <c r="AM5" s="1">
        <f>(AK5*1)/AL5</f>
        <v>2.9</v>
      </c>
      <c r="AN5">
        <v>5.0999999999999996</v>
      </c>
      <c r="AO5">
        <v>2</v>
      </c>
      <c r="AP5" s="1">
        <f t="shared" ref="AP5" si="12">(AN5*1)/AO5</f>
        <v>2.5499999999999998</v>
      </c>
      <c r="AQ5">
        <v>2.6</v>
      </c>
      <c r="AR5">
        <v>5</v>
      </c>
      <c r="AS5">
        <v>4.7</v>
      </c>
      <c r="AT5">
        <v>5</v>
      </c>
      <c r="AU5" s="8">
        <f>(AQ5/AR5)/(AS5/AT5)</f>
        <v>0.55319148936170215</v>
      </c>
      <c r="AV5">
        <v>3.7</v>
      </c>
      <c r="AW5">
        <v>16</v>
      </c>
      <c r="AX5">
        <v>3.6</v>
      </c>
      <c r="AY5">
        <v>5</v>
      </c>
      <c r="AZ5" s="8">
        <f t="shared" si="7"/>
        <v>0.32118055555555558</v>
      </c>
      <c r="BA5">
        <v>3.1</v>
      </c>
      <c r="BB5">
        <v>16</v>
      </c>
      <c r="BC5">
        <v>1.25</v>
      </c>
      <c r="BD5">
        <v>16</v>
      </c>
      <c r="BE5" s="8">
        <f t="shared" si="8"/>
        <v>2.48</v>
      </c>
      <c r="BF5">
        <v>1.4</v>
      </c>
      <c r="BG5">
        <v>16</v>
      </c>
      <c r="BH5">
        <v>1.2</v>
      </c>
      <c r="BI5">
        <v>16</v>
      </c>
      <c r="BJ5" s="8">
        <f t="shared" si="9"/>
        <v>1.1666666666666667</v>
      </c>
      <c r="BK5" s="8">
        <f t="shared" si="10"/>
        <v>2.2142857142857144</v>
      </c>
      <c r="BL5">
        <v>2</v>
      </c>
      <c r="BM5">
        <v>16</v>
      </c>
      <c r="BN5">
        <v>1</v>
      </c>
      <c r="BO5">
        <v>16</v>
      </c>
      <c r="BP5">
        <v>1.9</v>
      </c>
      <c r="BQ5">
        <v>16</v>
      </c>
      <c r="BR5" s="1">
        <f>BL5/BN5</f>
        <v>2</v>
      </c>
      <c r="BS5" s="1">
        <f>BP5/BN5</f>
        <v>1.9</v>
      </c>
      <c r="BT5">
        <v>1.7</v>
      </c>
      <c r="BU5">
        <v>16</v>
      </c>
      <c r="BV5">
        <v>1.8</v>
      </c>
      <c r="BW5">
        <v>16</v>
      </c>
      <c r="BX5" s="8">
        <f t="shared" si="11"/>
        <v>0.94444444444444442</v>
      </c>
    </row>
    <row r="6" spans="1:76" s="16" customFormat="1" x14ac:dyDescent="0.2">
      <c r="A6" s="16" t="s">
        <v>47</v>
      </c>
      <c r="B6" s="16">
        <v>4.5</v>
      </c>
      <c r="C6" s="16">
        <v>10</v>
      </c>
      <c r="D6" s="16">
        <v>4.1500000000000004</v>
      </c>
      <c r="E6" s="16">
        <v>10</v>
      </c>
      <c r="F6" s="17">
        <f t="shared" si="3"/>
        <v>0.92222222222222228</v>
      </c>
      <c r="G6" s="16">
        <v>2.1</v>
      </c>
      <c r="H6" s="16">
        <v>10</v>
      </c>
      <c r="I6" s="16">
        <v>3.9</v>
      </c>
      <c r="J6" s="16">
        <v>10</v>
      </c>
      <c r="K6" s="16">
        <v>3.7</v>
      </c>
      <c r="L6" s="16">
        <v>10</v>
      </c>
      <c r="M6" s="16">
        <v>4</v>
      </c>
      <c r="N6" s="16">
        <v>10</v>
      </c>
      <c r="O6" s="8">
        <f>M6/K6</f>
        <v>1.0810810810810809</v>
      </c>
      <c r="P6" s="16">
        <v>5.5</v>
      </c>
      <c r="Q6" s="16">
        <v>10</v>
      </c>
      <c r="R6" s="16">
        <v>1.7</v>
      </c>
      <c r="S6" s="16">
        <v>10</v>
      </c>
      <c r="T6" s="17">
        <f t="shared" si="5"/>
        <v>3.2352941176470589</v>
      </c>
      <c r="U6" s="16">
        <v>1.8</v>
      </c>
      <c r="V6" s="16">
        <v>10</v>
      </c>
      <c r="W6" s="16">
        <v>1.7</v>
      </c>
      <c r="X6" s="16">
        <v>10</v>
      </c>
      <c r="Y6" s="17">
        <f t="shared" si="0"/>
        <v>1.0588235294117647</v>
      </c>
      <c r="Z6" s="16">
        <v>5.2</v>
      </c>
      <c r="AA6" s="16">
        <v>10</v>
      </c>
      <c r="AB6" s="16">
        <v>4</v>
      </c>
      <c r="AC6" s="16">
        <v>10</v>
      </c>
      <c r="AD6" s="17">
        <f t="shared" si="1"/>
        <v>1.3</v>
      </c>
      <c r="AE6" s="8">
        <f t="shared" si="6"/>
        <v>1</v>
      </c>
      <c r="AF6" s="16">
        <v>5.2</v>
      </c>
      <c r="AG6" s="16">
        <v>10</v>
      </c>
      <c r="AH6" s="16">
        <v>1.9</v>
      </c>
      <c r="AI6" s="16">
        <v>10</v>
      </c>
      <c r="AJ6" s="17">
        <f t="shared" si="2"/>
        <v>2.736842105263158</v>
      </c>
      <c r="AK6" s="16">
        <v>6.7</v>
      </c>
      <c r="AL6" s="16">
        <v>2</v>
      </c>
      <c r="AM6" s="18">
        <f>(AK6*1)/AL6</f>
        <v>3.35</v>
      </c>
      <c r="AN6" s="16">
        <v>5.7</v>
      </c>
      <c r="AO6" s="16">
        <v>2</v>
      </c>
      <c r="AP6" s="18">
        <f>(AN6*1)/AO6</f>
        <v>2.85</v>
      </c>
      <c r="AQ6" s="16">
        <v>2.9</v>
      </c>
      <c r="AR6" s="16">
        <v>5</v>
      </c>
      <c r="AS6" s="16">
        <v>5.0999999999999996</v>
      </c>
      <c r="AT6" s="16">
        <v>5</v>
      </c>
      <c r="AU6" s="17">
        <f>(AQ6/AR6)/(AS6/AT6)</f>
        <v>0.56862745098039214</v>
      </c>
      <c r="AV6" s="16">
        <v>3.5</v>
      </c>
      <c r="AW6" s="16">
        <v>16</v>
      </c>
      <c r="AX6" s="16">
        <v>4.4000000000000004</v>
      </c>
      <c r="AY6" s="16">
        <v>5</v>
      </c>
      <c r="AZ6" s="17">
        <f>(AV6/AW6)/(AX6/AY6)</f>
        <v>0.24857954545454541</v>
      </c>
      <c r="BA6" s="16">
        <v>3.2</v>
      </c>
      <c r="BB6" s="16">
        <v>16</v>
      </c>
      <c r="BC6" s="16">
        <v>1.35</v>
      </c>
      <c r="BD6" s="16">
        <v>16</v>
      </c>
      <c r="BE6" s="17">
        <f t="shared" si="8"/>
        <v>2.3703703703703702</v>
      </c>
      <c r="BF6" s="16" t="s">
        <v>48</v>
      </c>
      <c r="BJ6" s="17"/>
      <c r="BK6" s="20"/>
      <c r="BL6" s="16">
        <v>2.2999999999999998</v>
      </c>
      <c r="BM6" s="16">
        <v>16</v>
      </c>
      <c r="BN6" s="16">
        <v>0.9</v>
      </c>
      <c r="BO6" s="16">
        <v>16</v>
      </c>
      <c r="BP6" s="16">
        <v>2</v>
      </c>
      <c r="BQ6" s="16">
        <v>16</v>
      </c>
      <c r="BR6" s="18">
        <f>BL6/BN6</f>
        <v>2.5555555555555554</v>
      </c>
      <c r="BS6" s="18">
        <f>BP6/BN6</f>
        <v>2.2222222222222223</v>
      </c>
      <c r="BT6" s="16">
        <v>1.8</v>
      </c>
      <c r="BU6" s="16">
        <v>16</v>
      </c>
      <c r="BV6" s="16">
        <v>1.8</v>
      </c>
      <c r="BW6" s="16">
        <v>16</v>
      </c>
      <c r="BX6" s="17">
        <f t="shared" si="11"/>
        <v>1</v>
      </c>
    </row>
    <row r="7" spans="1:76" x14ac:dyDescent="0.2">
      <c r="F7" s="14">
        <f>SUM(F3:F6)/4</f>
        <v>0.93331265617850989</v>
      </c>
      <c r="G7" s="15"/>
      <c r="H7" s="15"/>
      <c r="I7" s="15"/>
      <c r="J7" s="15"/>
      <c r="K7" s="15"/>
      <c r="L7" s="15"/>
      <c r="M7" s="15"/>
      <c r="N7" s="15"/>
      <c r="O7" s="14">
        <f t="shared" ref="O7:BE7" si="13">SUM(O3:O6)/4</f>
        <v>1.0279697117932411</v>
      </c>
      <c r="P7" s="15"/>
      <c r="Q7" s="15"/>
      <c r="R7" s="15"/>
      <c r="S7" s="15"/>
      <c r="T7" s="14">
        <f t="shared" si="13"/>
        <v>3.0565939278937382</v>
      </c>
      <c r="U7" s="15"/>
      <c r="V7" s="15"/>
      <c r="W7" s="15"/>
      <c r="X7" s="15"/>
      <c r="Y7" s="14">
        <f t="shared" si="13"/>
        <v>1.161580882352941</v>
      </c>
      <c r="Z7" s="15"/>
      <c r="AA7" s="15"/>
      <c r="AB7" s="15"/>
      <c r="AC7" s="15"/>
      <c r="AD7" s="14">
        <f t="shared" si="13"/>
        <v>1.3527777777777776</v>
      </c>
      <c r="AE7" s="14">
        <f t="shared" si="13"/>
        <v>0.96632393886437007</v>
      </c>
      <c r="AF7" s="15"/>
      <c r="AG7" s="15"/>
      <c r="AH7" s="15"/>
      <c r="AI7" s="15"/>
      <c r="AJ7" s="14">
        <f t="shared" si="13"/>
        <v>2.6763157894736844</v>
      </c>
      <c r="AK7" s="15"/>
      <c r="AL7" s="15"/>
      <c r="AM7" s="14">
        <f>SUM(AM4:AM6)/4</f>
        <v>2.3249999999999997</v>
      </c>
      <c r="AN7" s="15"/>
      <c r="AO7" s="15"/>
      <c r="AP7" s="14">
        <f t="shared" si="13"/>
        <v>2.7437499999999999</v>
      </c>
      <c r="AQ7" s="15"/>
      <c r="AR7" s="15"/>
      <c r="AS7" s="15"/>
      <c r="AT7" s="15"/>
      <c r="AU7" s="14">
        <f t="shared" si="13"/>
        <v>0.55090291435723215</v>
      </c>
      <c r="AV7" s="15"/>
      <c r="AW7" s="15"/>
      <c r="AX7" s="15"/>
      <c r="AY7" s="15"/>
      <c r="AZ7" s="14">
        <f t="shared" si="13"/>
        <v>0.28089052740460563</v>
      </c>
      <c r="BA7" s="15"/>
      <c r="BB7" s="15"/>
      <c r="BC7" s="15"/>
      <c r="BD7" s="15"/>
      <c r="BE7" s="14">
        <f t="shared" si="13"/>
        <v>2.4625925925925927</v>
      </c>
      <c r="BF7" s="15"/>
      <c r="BG7" s="15"/>
      <c r="BH7" s="15"/>
      <c r="BI7" s="15"/>
      <c r="BJ7" s="14">
        <f>SUM(BJ3:BJ6)/3</f>
        <v>1.2575757575757576</v>
      </c>
      <c r="BK7" s="14">
        <f>SUM(BK3:BK6)/3</f>
        <v>2.285714285714286</v>
      </c>
      <c r="BL7" s="15"/>
      <c r="BM7" s="15"/>
      <c r="BN7" s="15"/>
      <c r="BO7" s="15"/>
      <c r="BP7" s="15"/>
      <c r="BQ7" s="15"/>
      <c r="BR7" s="14">
        <f>SUM(BR3:BR6)/4</f>
        <v>2.3421052631578947</v>
      </c>
      <c r="BS7" s="14">
        <f>SUM(BS3:BS6)/4</f>
        <v>2.0444444444444443</v>
      </c>
      <c r="BT7" s="15"/>
      <c r="BU7" s="15"/>
      <c r="BV7" s="15"/>
      <c r="BW7" s="15"/>
      <c r="BX7" s="14">
        <f t="shared" ref="BX7" si="14">SUM(BX3:BX6)/4</f>
        <v>1.007638888888889</v>
      </c>
    </row>
    <row r="8" spans="1:76" x14ac:dyDescent="0.2">
      <c r="F8" s="8">
        <f>_xlfn.STDEV.P(F3:F6)</f>
        <v>1.1520258433457817E-2</v>
      </c>
      <c r="G8" s="15"/>
      <c r="H8" s="15"/>
      <c r="I8" s="15"/>
      <c r="J8" s="15"/>
      <c r="K8" s="15"/>
      <c r="L8" s="15"/>
      <c r="M8" s="15"/>
      <c r="N8" s="15"/>
      <c r="O8" s="8">
        <f t="shared" ref="O8:BJ8" si="15">_xlfn.STDEV.P(O3:O6)</f>
        <v>3.7742207430960156E-2</v>
      </c>
      <c r="P8" s="15"/>
      <c r="Q8" s="15"/>
      <c r="R8" s="15"/>
      <c r="S8" s="15"/>
      <c r="T8" s="8">
        <f t="shared" si="15"/>
        <v>0.11942845289160051</v>
      </c>
      <c r="U8" s="15"/>
      <c r="V8" s="15"/>
      <c r="W8" s="15"/>
      <c r="X8" s="15"/>
      <c r="Y8" s="8">
        <f t="shared" si="15"/>
        <v>5.9546056638195316E-2</v>
      </c>
      <c r="Z8" s="15"/>
      <c r="AA8" s="15"/>
      <c r="AB8" s="15"/>
      <c r="AC8" s="15"/>
      <c r="AD8" s="8">
        <f t="shared" si="15"/>
        <v>9.3665085000485274E-2</v>
      </c>
      <c r="AE8" s="8">
        <f t="shared" ref="AE8" si="16">_xlfn.STDEV.P(AE3:AE6)</f>
        <v>2.4558981576685106E-2</v>
      </c>
      <c r="AF8" s="15"/>
      <c r="AG8" s="15"/>
      <c r="AH8" s="15"/>
      <c r="AI8" s="15"/>
      <c r="AJ8" s="8">
        <f t="shared" si="15"/>
        <v>8.9124706430926778E-2</v>
      </c>
      <c r="AK8" s="15"/>
      <c r="AL8" s="15"/>
      <c r="AM8" s="8">
        <f t="shared" si="15"/>
        <v>0.18371173070873845</v>
      </c>
      <c r="AN8" s="15"/>
      <c r="AO8" s="15"/>
      <c r="AP8" s="8">
        <f t="shared" si="15"/>
        <v>0.16237976320958236</v>
      </c>
      <c r="AQ8" s="15"/>
      <c r="AR8" s="15"/>
      <c r="AS8" s="15"/>
      <c r="AT8" s="15"/>
      <c r="AU8" s="8">
        <f t="shared" si="15"/>
        <v>1.3995096317934894E-2</v>
      </c>
      <c r="AV8" s="15"/>
      <c r="AW8" s="15"/>
      <c r="AX8" s="15"/>
      <c r="AY8" s="15"/>
      <c r="AZ8" s="8">
        <f t="shared" si="15"/>
        <v>2.6037119405327516E-2</v>
      </c>
      <c r="BA8" s="15"/>
      <c r="BB8" s="15"/>
      <c r="BC8" s="15"/>
      <c r="BD8" s="15"/>
      <c r="BE8" s="8">
        <f t="shared" si="15"/>
        <v>6.0343111130842279E-2</v>
      </c>
      <c r="BF8" s="15"/>
      <c r="BG8" s="15"/>
      <c r="BH8" s="15"/>
      <c r="BI8" s="15"/>
      <c r="BJ8" s="8">
        <f t="shared" si="15"/>
        <v>6.8879705540332528E-2</v>
      </c>
      <c r="BK8" s="8">
        <f t="shared" ref="BK8" si="17">_xlfn.STDEV.P(BK3:BK6)</f>
        <v>5.8321184351980401E-2</v>
      </c>
      <c r="BL8" s="15"/>
      <c r="BM8" s="15"/>
      <c r="BN8" s="15"/>
      <c r="BO8" s="15"/>
      <c r="BP8" s="15"/>
      <c r="BQ8" s="15"/>
      <c r="BR8" s="8">
        <f>_xlfn.STDEV.P(BR3:BR6)</f>
        <v>0.20842436710171622</v>
      </c>
      <c r="BS8" s="8">
        <f>_xlfn.STDEV.P(BS3:BS6)</f>
        <v>0.11679886689793695</v>
      </c>
      <c r="BT8" s="15"/>
      <c r="BU8" s="15"/>
      <c r="BV8" s="15"/>
      <c r="BW8" s="15"/>
      <c r="BX8" s="8">
        <f t="shared" ref="BX8" si="18">_xlfn.STDEV.P(BX3:BX6)</f>
        <v>6.2896121246872119E-2</v>
      </c>
    </row>
  </sheetData>
  <mergeCells count="14">
    <mergeCell ref="B1:E1"/>
    <mergeCell ref="BT1:BX1"/>
    <mergeCell ref="G1:N1"/>
    <mergeCell ref="U1:X1"/>
    <mergeCell ref="Z1:AC1"/>
    <mergeCell ref="AF1:AI1"/>
    <mergeCell ref="BA1:BE1"/>
    <mergeCell ref="BF1:BJ1"/>
    <mergeCell ref="BL1:BQ1"/>
    <mergeCell ref="AV1:AZ1"/>
    <mergeCell ref="P1:S1"/>
    <mergeCell ref="AK1:AM1"/>
    <mergeCell ref="AN1:AP1"/>
    <mergeCell ref="AQ1:AU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54FF-6426-4BFA-B34E-E82D5ACB4C72}">
  <dimension ref="A1:CJ9"/>
  <sheetViews>
    <sheetView zoomScale="115" zoomScaleNormal="11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I13" sqref="CI13"/>
    </sheetView>
  </sheetViews>
  <sheetFormatPr baseColWidth="10" defaultRowHeight="15" x14ac:dyDescent="0.2"/>
  <cols>
    <col min="1" max="1" width="22.6640625" bestFit="1" customWidth="1"/>
    <col min="2" max="2" width="12.83203125" bestFit="1" customWidth="1"/>
  </cols>
  <sheetData>
    <row r="1" spans="1:88" x14ac:dyDescent="0.2">
      <c r="B1" s="9"/>
      <c r="C1" s="30" t="s">
        <v>26</v>
      </c>
      <c r="D1" s="30"/>
      <c r="E1" s="30"/>
      <c r="F1" s="30"/>
      <c r="G1" s="30"/>
      <c r="H1" s="30"/>
      <c r="I1" s="10"/>
      <c r="J1" s="30" t="s">
        <v>33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10"/>
      <c r="V1" s="10"/>
      <c r="W1" s="30" t="s">
        <v>14</v>
      </c>
      <c r="X1" s="30"/>
      <c r="Y1" s="30"/>
      <c r="Z1" s="30"/>
      <c r="AA1" s="10"/>
      <c r="AB1" s="30" t="s">
        <v>37</v>
      </c>
      <c r="AC1" s="30"/>
      <c r="AD1" s="30"/>
      <c r="AE1" s="30"/>
      <c r="AF1" s="10"/>
      <c r="AG1" s="30" t="s">
        <v>40</v>
      </c>
      <c r="AH1" s="30"/>
      <c r="AI1" s="30"/>
      <c r="AJ1" s="30"/>
      <c r="AK1" s="10"/>
      <c r="AL1" s="30" t="s">
        <v>43</v>
      </c>
      <c r="AM1" s="30"/>
      <c r="AN1" s="30"/>
      <c r="AO1" s="30"/>
      <c r="AP1" s="10"/>
      <c r="AQ1" s="10"/>
      <c r="AR1" s="31" t="s">
        <v>0</v>
      </c>
      <c r="AS1" s="31"/>
      <c r="AT1" s="31"/>
      <c r="AU1" s="32" t="s">
        <v>1</v>
      </c>
      <c r="AV1" s="32"/>
      <c r="AW1" s="32"/>
      <c r="AX1" s="30" t="s">
        <v>2</v>
      </c>
      <c r="AY1" s="30"/>
      <c r="AZ1" s="30"/>
      <c r="BA1" s="30"/>
      <c r="BB1" s="30"/>
      <c r="BC1" s="33" t="s">
        <v>17</v>
      </c>
      <c r="BD1" s="33"/>
      <c r="BE1" s="33"/>
      <c r="BF1" s="33"/>
      <c r="BG1" s="33"/>
      <c r="BH1" s="30" t="s">
        <v>15</v>
      </c>
      <c r="BI1" s="30"/>
      <c r="BJ1" s="30"/>
      <c r="BK1" s="30"/>
      <c r="BL1" s="30"/>
      <c r="BM1" s="31" t="s">
        <v>3</v>
      </c>
      <c r="BN1" s="31"/>
      <c r="BO1" s="31"/>
      <c r="BP1" s="31"/>
      <c r="BQ1" s="31"/>
      <c r="BR1" s="12"/>
      <c r="BS1" s="32" t="s">
        <v>16</v>
      </c>
      <c r="BT1" s="32"/>
      <c r="BU1" s="32"/>
      <c r="BV1" s="32"/>
      <c r="BW1" s="32"/>
      <c r="BX1" s="32"/>
      <c r="BY1" s="32"/>
      <c r="BZ1" s="32"/>
      <c r="CA1" s="31" t="s">
        <v>30</v>
      </c>
      <c r="CB1" s="31"/>
      <c r="CC1" s="31"/>
      <c r="CD1" s="31"/>
      <c r="CE1" s="31"/>
      <c r="CF1" t="s">
        <v>76</v>
      </c>
    </row>
    <row r="2" spans="1:88" x14ac:dyDescent="0.2">
      <c r="B2" s="5" t="s">
        <v>4</v>
      </c>
      <c r="C2" s="4" t="s">
        <v>27</v>
      </c>
      <c r="D2" s="4" t="s">
        <v>6</v>
      </c>
      <c r="E2" s="4" t="s">
        <v>52</v>
      </c>
      <c r="F2" s="4" t="s">
        <v>6</v>
      </c>
      <c r="G2" s="4" t="s">
        <v>51</v>
      </c>
      <c r="H2" s="4" t="s">
        <v>6</v>
      </c>
      <c r="I2" s="4" t="s">
        <v>20</v>
      </c>
      <c r="J2" s="4" t="s">
        <v>34</v>
      </c>
      <c r="K2" s="4" t="s">
        <v>6</v>
      </c>
      <c r="L2" s="4"/>
      <c r="M2" s="4" t="s">
        <v>35</v>
      </c>
      <c r="N2" s="4" t="s">
        <v>6</v>
      </c>
      <c r="O2" s="4"/>
      <c r="P2" s="4" t="s">
        <v>18</v>
      </c>
      <c r="Q2" s="4" t="s">
        <v>6</v>
      </c>
      <c r="R2" s="4"/>
      <c r="S2" s="4" t="s">
        <v>36</v>
      </c>
      <c r="T2" s="4" t="s">
        <v>6</v>
      </c>
      <c r="U2" s="4" t="s">
        <v>20</v>
      </c>
      <c r="V2" s="4" t="s">
        <v>59</v>
      </c>
      <c r="W2" s="4" t="s">
        <v>18</v>
      </c>
      <c r="X2" s="4" t="s">
        <v>6</v>
      </c>
      <c r="Y2" s="4" t="s">
        <v>19</v>
      </c>
      <c r="Z2" s="4" t="s">
        <v>6</v>
      </c>
      <c r="AA2" s="4" t="s">
        <v>20</v>
      </c>
      <c r="AB2" s="4" t="s">
        <v>70</v>
      </c>
      <c r="AC2" s="4" t="s">
        <v>6</v>
      </c>
      <c r="AD2" s="4" t="s">
        <v>39</v>
      </c>
      <c r="AE2" s="4" t="s">
        <v>6</v>
      </c>
      <c r="AF2" s="4" t="s">
        <v>20</v>
      </c>
      <c r="AG2" s="4" t="s">
        <v>41</v>
      </c>
      <c r="AH2" s="4" t="s">
        <v>6</v>
      </c>
      <c r="AI2" s="4" t="s">
        <v>42</v>
      </c>
      <c r="AJ2" s="4" t="s">
        <v>6</v>
      </c>
      <c r="AK2" s="4" t="s">
        <v>20</v>
      </c>
      <c r="AL2" s="4" t="s">
        <v>25</v>
      </c>
      <c r="AM2" s="4" t="s">
        <v>6</v>
      </c>
      <c r="AN2" s="4" t="s">
        <v>24</v>
      </c>
      <c r="AO2" s="4" t="s">
        <v>6</v>
      </c>
      <c r="AP2" s="4" t="s">
        <v>20</v>
      </c>
      <c r="AQ2" s="4" t="s">
        <v>58</v>
      </c>
      <c r="AR2" s="2" t="s">
        <v>5</v>
      </c>
      <c r="AS2" s="2" t="s">
        <v>6</v>
      </c>
      <c r="AT2" s="2" t="s">
        <v>0</v>
      </c>
      <c r="AU2" s="3" t="s">
        <v>7</v>
      </c>
      <c r="AV2" s="3" t="s">
        <v>6</v>
      </c>
      <c r="AW2" s="3" t="s">
        <v>1</v>
      </c>
      <c r="AX2" s="4" t="s">
        <v>8</v>
      </c>
      <c r="AY2" s="4" t="s">
        <v>6</v>
      </c>
      <c r="AZ2" s="4" t="s">
        <v>9</v>
      </c>
      <c r="BA2" s="4" t="s">
        <v>6</v>
      </c>
      <c r="BB2" s="4" t="s">
        <v>10</v>
      </c>
      <c r="BC2" s="7" t="s">
        <v>24</v>
      </c>
      <c r="BD2" s="7" t="s">
        <v>6</v>
      </c>
      <c r="BE2" s="7" t="s">
        <v>25</v>
      </c>
      <c r="BF2" s="7" t="s">
        <v>6</v>
      </c>
      <c r="BG2" s="7" t="s">
        <v>20</v>
      </c>
      <c r="BH2" s="6" t="s">
        <v>21</v>
      </c>
      <c r="BI2" s="6" t="s">
        <v>6</v>
      </c>
      <c r="BJ2" s="4" t="s">
        <v>22</v>
      </c>
      <c r="BK2" s="4" t="s">
        <v>6</v>
      </c>
      <c r="BL2" s="4" t="s">
        <v>13</v>
      </c>
      <c r="BM2" s="2" t="s">
        <v>11</v>
      </c>
      <c r="BN2" s="2" t="s">
        <v>6</v>
      </c>
      <c r="BO2" s="2" t="s">
        <v>12</v>
      </c>
      <c r="BP2" s="2" t="s">
        <v>6</v>
      </c>
      <c r="BQ2" s="2" t="s">
        <v>13</v>
      </c>
      <c r="BR2" s="2" t="s">
        <v>57</v>
      </c>
      <c r="BS2" s="3" t="s">
        <v>23</v>
      </c>
      <c r="BT2" s="3" t="s">
        <v>6</v>
      </c>
      <c r="BU2" s="3" t="s">
        <v>53</v>
      </c>
      <c r="BV2" s="3" t="s">
        <v>6</v>
      </c>
      <c r="BW2" s="3" t="s">
        <v>55</v>
      </c>
      <c r="BX2" s="3" t="s">
        <v>6</v>
      </c>
      <c r="BY2" s="3" t="s">
        <v>54</v>
      </c>
      <c r="BZ2" s="3" t="s">
        <v>56</v>
      </c>
      <c r="CA2" s="2" t="s">
        <v>73</v>
      </c>
      <c r="CB2" s="2" t="s">
        <v>6</v>
      </c>
      <c r="CC2" s="2" t="s">
        <v>31</v>
      </c>
      <c r="CD2" s="2" t="s">
        <v>6</v>
      </c>
      <c r="CE2" s="2" t="s">
        <v>32</v>
      </c>
      <c r="CF2" s="2" t="s">
        <v>77</v>
      </c>
      <c r="CG2" s="2" t="s">
        <v>6</v>
      </c>
      <c r="CH2" s="2" t="s">
        <v>24</v>
      </c>
      <c r="CI2" s="2" t="s">
        <v>6</v>
      </c>
      <c r="CJ2" s="2" t="s">
        <v>20</v>
      </c>
    </row>
    <row r="3" spans="1:88" x14ac:dyDescent="0.2">
      <c r="A3" t="s">
        <v>71</v>
      </c>
      <c r="B3" s="19" t="s">
        <v>49</v>
      </c>
      <c r="C3">
        <v>5.6</v>
      </c>
      <c r="D3">
        <v>16</v>
      </c>
      <c r="E3">
        <v>5.45</v>
      </c>
      <c r="F3">
        <v>16</v>
      </c>
      <c r="G3">
        <v>5.5</v>
      </c>
      <c r="H3">
        <v>16</v>
      </c>
      <c r="I3" s="8">
        <f>E3/C3</f>
        <v>0.97321428571428581</v>
      </c>
      <c r="J3">
        <v>3.4</v>
      </c>
      <c r="K3">
        <v>16</v>
      </c>
      <c r="L3" s="8">
        <f>J3/K3</f>
        <v>0.21249999999999999</v>
      </c>
      <c r="M3">
        <v>4.3</v>
      </c>
      <c r="N3">
        <v>16</v>
      </c>
      <c r="O3" s="8">
        <f>M3/N3</f>
        <v>0.26874999999999999</v>
      </c>
      <c r="P3">
        <v>3.6</v>
      </c>
      <c r="Q3">
        <v>16</v>
      </c>
      <c r="R3" s="8">
        <f>P3/Q3</f>
        <v>0.22500000000000001</v>
      </c>
      <c r="S3">
        <v>4.9000000000000004</v>
      </c>
      <c r="T3">
        <v>16</v>
      </c>
      <c r="U3" s="8">
        <f>S3/T3</f>
        <v>0.30625000000000002</v>
      </c>
      <c r="V3" s="8">
        <f>S3/P3</f>
        <v>1.3611111111111112</v>
      </c>
      <c r="W3">
        <v>6.8</v>
      </c>
      <c r="X3">
        <v>16</v>
      </c>
      <c r="Y3">
        <v>1.8</v>
      </c>
      <c r="Z3">
        <v>16</v>
      </c>
      <c r="AA3" s="8">
        <f t="shared" ref="AA3:AA5" si="0">W3/Y3</f>
        <v>3.7777777777777777</v>
      </c>
      <c r="AB3">
        <v>2.2000000000000002</v>
      </c>
      <c r="AC3">
        <v>16</v>
      </c>
      <c r="AD3">
        <v>1.8</v>
      </c>
      <c r="AE3">
        <v>16</v>
      </c>
      <c r="AF3" s="8">
        <f t="shared" ref="AF3:AF5" si="1">AB3/AD3</f>
        <v>1.2222222222222223</v>
      </c>
      <c r="AG3">
        <v>4</v>
      </c>
      <c r="AH3" s="24">
        <v>10</v>
      </c>
      <c r="AI3">
        <v>3</v>
      </c>
      <c r="AJ3" s="24">
        <v>10</v>
      </c>
      <c r="AK3" s="8">
        <f t="shared" ref="AK3:AK5" si="2">AG3/AI3</f>
        <v>1.3333333333333333</v>
      </c>
      <c r="AL3">
        <v>8</v>
      </c>
      <c r="AM3">
        <v>16</v>
      </c>
      <c r="AN3">
        <v>3</v>
      </c>
      <c r="AO3">
        <v>16</v>
      </c>
      <c r="AP3" s="8">
        <f t="shared" ref="AP3:AP7" si="3">AL3/AN3</f>
        <v>2.6666666666666665</v>
      </c>
      <c r="AQ3" s="8">
        <f>AG3/AL3</f>
        <v>0.5</v>
      </c>
      <c r="AR3">
        <v>5.25</v>
      </c>
      <c r="AS3">
        <v>2</v>
      </c>
      <c r="AT3" s="1">
        <f>(AR3*1)/AS3</f>
        <v>2.625</v>
      </c>
      <c r="AU3">
        <v>4.3</v>
      </c>
      <c r="AV3">
        <v>2</v>
      </c>
      <c r="AW3" s="1">
        <f>(AU3*1)/AV3</f>
        <v>2.15</v>
      </c>
      <c r="AX3">
        <v>3.1</v>
      </c>
      <c r="AY3">
        <v>5</v>
      </c>
      <c r="AZ3">
        <v>4.0999999999999996</v>
      </c>
      <c r="BA3">
        <v>5</v>
      </c>
      <c r="BB3" s="8">
        <f>(AX3/AY3)/(AZ3/BA3)</f>
        <v>0.75609756097560976</v>
      </c>
      <c r="BC3">
        <v>2.9</v>
      </c>
      <c r="BD3">
        <v>16</v>
      </c>
      <c r="BE3">
        <v>3.25</v>
      </c>
      <c r="BF3">
        <v>5</v>
      </c>
      <c r="BG3" s="8">
        <f>(BC3/BD3)/(BE3/BF3)</f>
        <v>0.27884615384615385</v>
      </c>
      <c r="BH3">
        <v>2.5</v>
      </c>
      <c r="BI3">
        <v>16</v>
      </c>
      <c r="BJ3">
        <v>1.1000000000000001</v>
      </c>
      <c r="BK3">
        <v>16</v>
      </c>
      <c r="BL3" s="8">
        <f>(BH3/BI3)/(BJ3/BK3)</f>
        <v>2.2727272727272725</v>
      </c>
      <c r="BM3">
        <v>1.1000000000000001</v>
      </c>
      <c r="BN3">
        <v>16</v>
      </c>
      <c r="BO3">
        <v>1</v>
      </c>
      <c r="BP3">
        <v>16</v>
      </c>
      <c r="BQ3" s="8">
        <f>(BM3/BN3)/(BO3/BP3)</f>
        <v>1.1000000000000001</v>
      </c>
      <c r="BR3" s="8">
        <f>BH3/BM3</f>
        <v>2.2727272727272725</v>
      </c>
      <c r="BS3">
        <v>1.85</v>
      </c>
      <c r="BT3">
        <v>16</v>
      </c>
      <c r="BU3">
        <v>0.65</v>
      </c>
      <c r="BV3">
        <v>16</v>
      </c>
      <c r="BW3">
        <v>1.9</v>
      </c>
      <c r="BX3">
        <v>16</v>
      </c>
      <c r="BY3" s="1">
        <f>BS3/BU3</f>
        <v>2.8461538461538463</v>
      </c>
      <c r="BZ3" s="1">
        <f>BW3/BU3</f>
        <v>2.9230769230769229</v>
      </c>
      <c r="CA3">
        <v>1.6</v>
      </c>
      <c r="CB3">
        <v>16</v>
      </c>
      <c r="CC3">
        <v>1.6</v>
      </c>
      <c r="CD3">
        <v>16</v>
      </c>
      <c r="CE3" s="8">
        <f>(CA3/CB3)/(CC3/CD3)</f>
        <v>1</v>
      </c>
      <c r="CF3" s="21">
        <v>2</v>
      </c>
      <c r="CG3" s="21">
        <v>16</v>
      </c>
      <c r="CH3" s="21">
        <v>2.65</v>
      </c>
      <c r="CI3" s="21">
        <v>16</v>
      </c>
      <c r="CJ3" s="8">
        <f>CH3/CF3</f>
        <v>1.325</v>
      </c>
    </row>
    <row r="4" spans="1:88" x14ac:dyDescent="0.2">
      <c r="A4" t="s">
        <v>71</v>
      </c>
      <c r="B4" t="s">
        <v>50</v>
      </c>
      <c r="C4">
        <v>5.3</v>
      </c>
      <c r="D4">
        <v>16</v>
      </c>
      <c r="E4">
        <v>5.15</v>
      </c>
      <c r="F4">
        <v>16</v>
      </c>
      <c r="I4" s="8">
        <f>E4/C4</f>
        <v>0.97169811320754729</v>
      </c>
      <c r="J4">
        <v>3</v>
      </c>
      <c r="K4">
        <v>16</v>
      </c>
      <c r="L4" s="8">
        <f>J4/K4</f>
        <v>0.1875</v>
      </c>
      <c r="M4">
        <v>4.5</v>
      </c>
      <c r="N4">
        <v>16</v>
      </c>
      <c r="O4" s="8">
        <f>M4/N4</f>
        <v>0.28125</v>
      </c>
      <c r="P4">
        <v>3.7</v>
      </c>
      <c r="Q4">
        <v>16</v>
      </c>
      <c r="R4" s="8">
        <f>P4/Q4</f>
        <v>0.23125000000000001</v>
      </c>
      <c r="S4">
        <v>4.3</v>
      </c>
      <c r="T4">
        <v>16</v>
      </c>
      <c r="U4" s="8">
        <f>S4/T4</f>
        <v>0.26874999999999999</v>
      </c>
      <c r="V4" s="8">
        <f>S4/P4</f>
        <v>1.1621621621621621</v>
      </c>
      <c r="W4">
        <v>6.2</v>
      </c>
      <c r="X4">
        <v>16</v>
      </c>
      <c r="Y4">
        <v>1.6</v>
      </c>
      <c r="Z4">
        <v>16</v>
      </c>
      <c r="AA4" s="8">
        <f t="shared" si="0"/>
        <v>3.875</v>
      </c>
      <c r="AB4">
        <v>2.1</v>
      </c>
      <c r="AC4">
        <v>16</v>
      </c>
      <c r="AD4">
        <v>1.8</v>
      </c>
      <c r="AE4">
        <v>16</v>
      </c>
      <c r="AF4" s="8">
        <f t="shared" si="1"/>
        <v>1.1666666666666667</v>
      </c>
      <c r="AG4">
        <v>4.0999999999999996</v>
      </c>
      <c r="AH4" s="24">
        <v>10</v>
      </c>
      <c r="AI4">
        <v>3</v>
      </c>
      <c r="AJ4" s="24">
        <v>10</v>
      </c>
      <c r="AK4" s="8">
        <f t="shared" si="2"/>
        <v>1.3666666666666665</v>
      </c>
      <c r="AL4">
        <v>7</v>
      </c>
      <c r="AM4">
        <v>16</v>
      </c>
      <c r="AN4">
        <v>2.9</v>
      </c>
      <c r="AO4">
        <v>10</v>
      </c>
      <c r="AP4" s="8">
        <f t="shared" si="3"/>
        <v>2.4137931034482758</v>
      </c>
      <c r="AQ4" s="8">
        <f>AG4/AL4</f>
        <v>0.58571428571428563</v>
      </c>
      <c r="AR4">
        <v>4.6500000000000004</v>
      </c>
      <c r="AS4">
        <v>2</v>
      </c>
      <c r="AT4" s="1">
        <f>(AR4*1)/AS4</f>
        <v>2.3250000000000002</v>
      </c>
      <c r="AU4">
        <v>4.5999999999999996</v>
      </c>
      <c r="AV4">
        <v>2</v>
      </c>
      <c r="AW4" s="1">
        <f>(AU4*1)/AV4</f>
        <v>2.2999999999999998</v>
      </c>
      <c r="AX4">
        <v>2.9</v>
      </c>
      <c r="AY4">
        <v>5</v>
      </c>
      <c r="AZ4">
        <v>3.9</v>
      </c>
      <c r="BA4">
        <v>5</v>
      </c>
      <c r="BB4" s="8">
        <f>(AX4/AY4)/(AZ4/BA4)</f>
        <v>0.7435897435897435</v>
      </c>
      <c r="BC4">
        <v>2.7</v>
      </c>
      <c r="BD4">
        <v>16</v>
      </c>
      <c r="BE4">
        <v>3.1</v>
      </c>
      <c r="BF4">
        <v>5</v>
      </c>
      <c r="BG4" s="8">
        <f>(BC4/BD4)/(BE4/BF4)</f>
        <v>0.27217741935483875</v>
      </c>
      <c r="BH4">
        <v>2.2999999999999998</v>
      </c>
      <c r="BI4">
        <v>16</v>
      </c>
      <c r="BJ4">
        <v>0.95</v>
      </c>
      <c r="BK4">
        <v>16</v>
      </c>
      <c r="BL4" s="8">
        <f t="shared" ref="BL4:BL6" si="4">(BH4/BI4)/(BJ4/BK4)</f>
        <v>2.4210526315789473</v>
      </c>
      <c r="BM4">
        <v>1</v>
      </c>
      <c r="BN4">
        <v>16</v>
      </c>
      <c r="BO4">
        <v>0.95</v>
      </c>
      <c r="BP4">
        <v>16</v>
      </c>
      <c r="BQ4" s="8">
        <f t="shared" ref="BQ4:BQ5" si="5">(BM4/BN4)/(BO4/BP4)</f>
        <v>1.0526315789473684</v>
      </c>
      <c r="BR4" s="8">
        <f>BH4/BM4</f>
        <v>2.2999999999999998</v>
      </c>
      <c r="BS4">
        <v>1.8</v>
      </c>
      <c r="BT4">
        <v>16</v>
      </c>
      <c r="BU4">
        <v>0.7</v>
      </c>
      <c r="BV4">
        <v>16</v>
      </c>
      <c r="BW4">
        <v>1.75</v>
      </c>
      <c r="BX4">
        <v>16</v>
      </c>
      <c r="BY4" s="1">
        <f>BS4/BU4</f>
        <v>2.5714285714285716</v>
      </c>
      <c r="BZ4" s="1">
        <f>BW4/BU4</f>
        <v>2.5</v>
      </c>
      <c r="CA4">
        <v>1.5</v>
      </c>
      <c r="CB4">
        <v>16</v>
      </c>
      <c r="CC4">
        <v>1.6</v>
      </c>
      <c r="CD4">
        <v>16</v>
      </c>
      <c r="CE4" s="8">
        <f t="shared" ref="CE4:CE5" si="6">(CA4/CB4)/(CC4/CD4)</f>
        <v>0.9375</v>
      </c>
      <c r="CF4">
        <v>1.8</v>
      </c>
      <c r="CG4">
        <v>16</v>
      </c>
      <c r="CH4">
        <v>2.5</v>
      </c>
      <c r="CI4">
        <v>16</v>
      </c>
      <c r="CJ4" s="8">
        <f t="shared" ref="CJ4:CJ7" si="7">CH4/CF4</f>
        <v>1.3888888888888888</v>
      </c>
    </row>
    <row r="5" spans="1:88" s="21" customFormat="1" x14ac:dyDescent="0.2">
      <c r="A5" s="21" t="s">
        <v>72</v>
      </c>
      <c r="B5" s="21" t="s">
        <v>69</v>
      </c>
      <c r="C5" s="21">
        <v>5.75</v>
      </c>
      <c r="D5" s="21">
        <v>16</v>
      </c>
      <c r="E5" s="21">
        <v>5.55</v>
      </c>
      <c r="F5" s="21">
        <v>16</v>
      </c>
      <c r="G5" s="21">
        <v>5.8</v>
      </c>
      <c r="H5" s="21">
        <v>16</v>
      </c>
      <c r="I5" s="8">
        <f>E5/C5</f>
        <v>0.9652173913043478</v>
      </c>
      <c r="J5" s="21">
        <v>3.15</v>
      </c>
      <c r="K5" s="21">
        <v>16</v>
      </c>
      <c r="L5" s="8">
        <f>J5/K5</f>
        <v>0.19687499999999999</v>
      </c>
      <c r="M5" s="21">
        <v>3.8</v>
      </c>
      <c r="N5" s="21">
        <v>16</v>
      </c>
      <c r="O5" s="8">
        <f t="shared" ref="O5:O6" si="8">M5/N5</f>
        <v>0.23749999999999999</v>
      </c>
      <c r="P5" s="21">
        <v>3.4</v>
      </c>
      <c r="Q5" s="21">
        <v>16</v>
      </c>
      <c r="R5" s="8">
        <f>P5/Q5</f>
        <v>0.21249999999999999</v>
      </c>
      <c r="S5" s="21">
        <v>2.7</v>
      </c>
      <c r="T5" s="21">
        <v>16</v>
      </c>
      <c r="U5" s="8">
        <f>S5/T5</f>
        <v>0.16875000000000001</v>
      </c>
      <c r="V5" s="8">
        <f>S5/P5</f>
        <v>0.79411764705882359</v>
      </c>
      <c r="W5" s="21">
        <v>6.4</v>
      </c>
      <c r="X5" s="21">
        <v>16</v>
      </c>
      <c r="Y5" s="21">
        <v>1.95</v>
      </c>
      <c r="Z5" s="21">
        <v>16</v>
      </c>
      <c r="AA5" s="8">
        <f t="shared" si="0"/>
        <v>3.2820512820512824</v>
      </c>
      <c r="AB5" s="21">
        <v>2.2000000000000002</v>
      </c>
      <c r="AC5" s="21">
        <v>16</v>
      </c>
      <c r="AD5" s="21">
        <v>1.8</v>
      </c>
      <c r="AE5" s="21">
        <v>16</v>
      </c>
      <c r="AF5" s="8">
        <f t="shared" si="1"/>
        <v>1.2222222222222223</v>
      </c>
      <c r="AG5" s="21">
        <v>6.5</v>
      </c>
      <c r="AH5" s="26">
        <v>16</v>
      </c>
      <c r="AI5" s="21">
        <v>5.2</v>
      </c>
      <c r="AJ5" s="26">
        <v>16</v>
      </c>
      <c r="AK5" s="27">
        <f t="shared" si="2"/>
        <v>1.25</v>
      </c>
      <c r="AL5" s="21">
        <v>7.85</v>
      </c>
      <c r="AM5" s="21">
        <v>16</v>
      </c>
      <c r="AN5" s="21">
        <v>2.9</v>
      </c>
      <c r="AO5" s="21">
        <v>16</v>
      </c>
      <c r="AP5" s="27">
        <f t="shared" si="3"/>
        <v>2.7068965517241379</v>
      </c>
      <c r="AQ5" s="25">
        <f>AG5/AL5</f>
        <v>0.82802547770700641</v>
      </c>
      <c r="AR5" s="21">
        <v>5.5</v>
      </c>
      <c r="AS5" s="21">
        <v>2</v>
      </c>
      <c r="AT5" s="28">
        <f>(AR5*1)/AS5</f>
        <v>2.75</v>
      </c>
      <c r="AU5" s="21">
        <v>4.9000000000000004</v>
      </c>
      <c r="AV5" s="21">
        <v>2</v>
      </c>
      <c r="AW5" s="28">
        <f>(AU5*1)/AV5</f>
        <v>2.4500000000000002</v>
      </c>
      <c r="AX5" s="21">
        <v>3</v>
      </c>
      <c r="AY5" s="21">
        <v>5</v>
      </c>
      <c r="AZ5" s="21">
        <v>4.1500000000000004</v>
      </c>
      <c r="BA5" s="21">
        <v>5</v>
      </c>
      <c r="BB5" s="27">
        <f>(AX5/AY5)/(AZ5/BA5)</f>
        <v>0.72289156626506013</v>
      </c>
      <c r="BC5" s="21">
        <v>2.8</v>
      </c>
      <c r="BD5" s="21">
        <v>16</v>
      </c>
      <c r="BE5" s="21">
        <v>3.3</v>
      </c>
      <c r="BF5" s="21">
        <v>5</v>
      </c>
      <c r="BG5" s="27">
        <f>(BC5/BD5)/(BE5/BF5)</f>
        <v>0.26515151515151519</v>
      </c>
      <c r="BH5" s="21">
        <v>2.4</v>
      </c>
      <c r="BI5" s="21">
        <v>16</v>
      </c>
      <c r="BJ5" s="21">
        <v>1.25</v>
      </c>
      <c r="BK5" s="21">
        <v>16</v>
      </c>
      <c r="BL5" s="8">
        <f t="shared" si="4"/>
        <v>1.92</v>
      </c>
      <c r="BM5" s="21">
        <v>1.05</v>
      </c>
      <c r="BN5" s="21">
        <v>16</v>
      </c>
      <c r="BO5" s="21">
        <v>1</v>
      </c>
      <c r="BP5" s="21">
        <v>16</v>
      </c>
      <c r="BQ5" s="8">
        <f t="shared" si="5"/>
        <v>1.05</v>
      </c>
      <c r="BR5" s="8">
        <f>BH5/BM5</f>
        <v>2.2857142857142856</v>
      </c>
      <c r="BS5" s="21">
        <v>2</v>
      </c>
      <c r="BT5" s="21">
        <v>16</v>
      </c>
      <c r="BU5" s="21">
        <v>0.7</v>
      </c>
      <c r="BV5" s="21">
        <v>16</v>
      </c>
      <c r="BW5" s="21">
        <v>1.9</v>
      </c>
      <c r="BX5" s="21">
        <v>16</v>
      </c>
      <c r="BY5" s="28">
        <f>BS5/BU5</f>
        <v>2.8571428571428572</v>
      </c>
      <c r="BZ5" s="28">
        <f>BW5/BU5</f>
        <v>2.7142857142857144</v>
      </c>
      <c r="CA5" s="21">
        <v>1.5</v>
      </c>
      <c r="CB5" s="21">
        <v>16</v>
      </c>
      <c r="CC5" s="21">
        <v>1.3</v>
      </c>
      <c r="CD5" s="21">
        <v>16</v>
      </c>
      <c r="CE5" s="8">
        <f t="shared" si="6"/>
        <v>1.1538461538461537</v>
      </c>
      <c r="CF5" s="21">
        <v>1.85</v>
      </c>
      <c r="CG5" s="21">
        <v>16</v>
      </c>
      <c r="CH5" s="21">
        <v>2.8</v>
      </c>
      <c r="CI5" s="21">
        <v>16</v>
      </c>
      <c r="CJ5" s="8">
        <f t="shared" si="7"/>
        <v>1.5135135135135134</v>
      </c>
    </row>
    <row r="6" spans="1:88" x14ac:dyDescent="0.2">
      <c r="A6" t="s">
        <v>72</v>
      </c>
      <c r="B6" s="21" t="s">
        <v>74</v>
      </c>
      <c r="I6" s="8"/>
      <c r="J6">
        <v>4.5</v>
      </c>
      <c r="K6">
        <v>16</v>
      </c>
      <c r="L6" s="8">
        <f>J6/K6</f>
        <v>0.28125</v>
      </c>
      <c r="M6">
        <v>4.5</v>
      </c>
      <c r="N6">
        <v>16</v>
      </c>
      <c r="O6" s="8">
        <f t="shared" si="8"/>
        <v>0.28125</v>
      </c>
      <c r="P6">
        <v>4.0999999999999996</v>
      </c>
      <c r="Q6">
        <v>16</v>
      </c>
      <c r="R6" s="8">
        <f>P6/Q6</f>
        <v>0.25624999999999998</v>
      </c>
      <c r="S6">
        <v>4.5</v>
      </c>
      <c r="T6">
        <v>16</v>
      </c>
      <c r="U6" s="8">
        <f>S6/T6</f>
        <v>0.28125</v>
      </c>
      <c r="V6" s="8">
        <f>S6/P6</f>
        <v>1.0975609756097562</v>
      </c>
      <c r="AA6" s="8"/>
      <c r="AF6" s="8"/>
      <c r="AK6" s="8"/>
      <c r="AL6">
        <v>7.5</v>
      </c>
      <c r="AM6">
        <v>16</v>
      </c>
      <c r="AN6">
        <v>2.9</v>
      </c>
      <c r="AO6">
        <v>16</v>
      </c>
      <c r="AP6" s="27">
        <f t="shared" si="3"/>
        <v>2.5862068965517242</v>
      </c>
      <c r="AQ6" s="8"/>
      <c r="AT6" s="1"/>
      <c r="AW6" s="1"/>
      <c r="BB6" s="8"/>
      <c r="BG6" s="8"/>
      <c r="BH6">
        <v>2.35</v>
      </c>
      <c r="BI6">
        <v>16</v>
      </c>
      <c r="BJ6">
        <v>1</v>
      </c>
      <c r="BK6">
        <v>16</v>
      </c>
      <c r="BL6" s="8">
        <f t="shared" si="4"/>
        <v>2.35</v>
      </c>
      <c r="BQ6" s="8"/>
      <c r="BR6" s="8"/>
      <c r="BY6" s="1"/>
      <c r="BZ6" s="1"/>
      <c r="CE6" s="8"/>
      <c r="CF6">
        <v>1.5</v>
      </c>
      <c r="CG6">
        <v>16</v>
      </c>
      <c r="CH6">
        <v>2.2000000000000002</v>
      </c>
      <c r="CI6">
        <v>16</v>
      </c>
      <c r="CJ6" s="8">
        <f t="shared" si="7"/>
        <v>1.4666666666666668</v>
      </c>
    </row>
    <row r="7" spans="1:88" x14ac:dyDescent="0.2">
      <c r="A7" t="s">
        <v>72</v>
      </c>
      <c r="B7" s="21" t="s">
        <v>75</v>
      </c>
      <c r="I7" s="8"/>
      <c r="L7" s="8"/>
      <c r="O7" s="8"/>
      <c r="R7" s="8"/>
      <c r="U7" s="8"/>
      <c r="V7" s="8"/>
      <c r="AA7" s="8"/>
      <c r="AF7" s="8"/>
      <c r="AK7" s="8"/>
      <c r="AL7">
        <v>8.1999999999999993</v>
      </c>
      <c r="AM7">
        <v>16</v>
      </c>
      <c r="AN7">
        <v>3</v>
      </c>
      <c r="AO7">
        <v>16</v>
      </c>
      <c r="AP7" s="27">
        <f t="shared" si="3"/>
        <v>2.7333333333333329</v>
      </c>
      <c r="AQ7" s="8"/>
      <c r="AT7" s="1"/>
      <c r="AW7" s="1"/>
      <c r="BB7" s="8"/>
      <c r="BG7" s="8"/>
      <c r="BL7" s="8"/>
      <c r="BQ7" s="8"/>
      <c r="BR7" s="8"/>
      <c r="BY7" s="1"/>
      <c r="BZ7" s="1"/>
      <c r="CE7" s="8"/>
      <c r="CF7">
        <v>1.9</v>
      </c>
      <c r="CG7">
        <v>16</v>
      </c>
      <c r="CH7">
        <v>3</v>
      </c>
      <c r="CI7">
        <v>16</v>
      </c>
      <c r="CJ7" s="8">
        <f t="shared" si="7"/>
        <v>1.5789473684210527</v>
      </c>
    </row>
    <row r="8" spans="1:88" s="21" customFormat="1" x14ac:dyDescent="0.2">
      <c r="I8" s="22">
        <f>SUM(I3:I4)/2</f>
        <v>0.97245619946091655</v>
      </c>
      <c r="J8" s="23"/>
      <c r="K8" s="23"/>
      <c r="L8" s="22">
        <f>SUM(L3:L4)/2</f>
        <v>0.2</v>
      </c>
      <c r="M8" s="23"/>
      <c r="N8" s="23"/>
      <c r="O8" s="22">
        <f>SUM(O3:O4)/2</f>
        <v>0.27500000000000002</v>
      </c>
      <c r="P8" s="23"/>
      <c r="Q8" s="23"/>
      <c r="R8" s="22">
        <f>SUM(R3:R4)/2</f>
        <v>0.22812500000000002</v>
      </c>
      <c r="S8" s="23"/>
      <c r="T8" s="23"/>
      <c r="U8" s="22">
        <f>SUM(U3:U4)/2</f>
        <v>0.28749999999999998</v>
      </c>
      <c r="V8" s="22">
        <f>SUM(V3:V4)/2</f>
        <v>1.2616366366366365</v>
      </c>
      <c r="W8" s="23"/>
      <c r="X8" s="23"/>
      <c r="Y8" s="23"/>
      <c r="Z8" s="23"/>
      <c r="AA8" s="22">
        <f>SUM(AA3:AA4)/2</f>
        <v>3.8263888888888888</v>
      </c>
      <c r="AB8" s="23"/>
      <c r="AC8" s="23"/>
      <c r="AD8" s="23"/>
      <c r="AE8" s="23"/>
      <c r="AF8" s="22">
        <f>SUM(AF3:AF4)/2</f>
        <v>1.1944444444444446</v>
      </c>
      <c r="AG8" s="23"/>
      <c r="AH8" s="23"/>
      <c r="AI8" s="23"/>
      <c r="AJ8" s="23"/>
      <c r="AK8" s="22">
        <f>SUM(AK3:AK4)/2</f>
        <v>1.3499999999999999</v>
      </c>
      <c r="AL8" s="23"/>
      <c r="AM8" s="23"/>
      <c r="AN8" s="23"/>
      <c r="AO8" s="23"/>
      <c r="AP8" s="22">
        <f>SUM(AP3:AP4)/2</f>
        <v>2.5402298850574709</v>
      </c>
      <c r="AQ8" s="22"/>
      <c r="AR8" s="23"/>
      <c r="AS8" s="23"/>
      <c r="AT8" s="22">
        <f>SUM(AT3:AT4)/2</f>
        <v>2.4750000000000001</v>
      </c>
      <c r="AU8" s="23"/>
      <c r="AV8" s="23"/>
      <c r="AW8" s="22">
        <f>SUM(AW3:AW4)/2</f>
        <v>2.2249999999999996</v>
      </c>
      <c r="AX8" s="23"/>
      <c r="AY8" s="23"/>
      <c r="AZ8" s="23"/>
      <c r="BA8" s="23"/>
      <c r="BB8" s="22">
        <f>SUM(BB3:BB4)/2</f>
        <v>0.74984365228267658</v>
      </c>
      <c r="BC8" s="23"/>
      <c r="BD8" s="23"/>
      <c r="BE8" s="23"/>
      <c r="BF8" s="23"/>
      <c r="BG8" s="22">
        <f>SUM(BG3:BG4)/2</f>
        <v>0.2755117866004963</v>
      </c>
      <c r="BH8" s="23"/>
      <c r="BI8" s="23"/>
      <c r="BJ8" s="23"/>
      <c r="BK8" s="23"/>
      <c r="BL8" s="22">
        <f>SUM(BL3:BL4)/2</f>
        <v>2.3468899521531101</v>
      </c>
      <c r="BM8" s="23"/>
      <c r="BN8" s="23"/>
      <c r="BO8" s="23"/>
      <c r="BP8" s="23"/>
      <c r="BQ8" s="22">
        <f>SUM(BQ3:BQ4)/2</f>
        <v>1.0763157894736843</v>
      </c>
      <c r="BR8" s="22">
        <f>SUM(BR3:BR4)/2</f>
        <v>2.2863636363636362</v>
      </c>
      <c r="BS8" s="23"/>
      <c r="BT8" s="23"/>
      <c r="BU8" s="23"/>
      <c r="BV8" s="23"/>
      <c r="BW8" s="23"/>
      <c r="BX8" s="23"/>
      <c r="BY8" s="22">
        <f>SUM(BY3:BY4)/2</f>
        <v>2.7087912087912089</v>
      </c>
      <c r="BZ8" s="22">
        <f>SUM(BZ3:BZ4)/2</f>
        <v>2.7115384615384617</v>
      </c>
      <c r="CA8" s="23"/>
      <c r="CB8" s="23"/>
      <c r="CC8" s="23"/>
      <c r="CD8" s="23"/>
      <c r="CE8" s="22">
        <f>SUM(CE3:CE4)/2</f>
        <v>0.96875</v>
      </c>
    </row>
    <row r="9" spans="1:88" x14ac:dyDescent="0.2">
      <c r="I9" s="8">
        <f>_xlfn.STDEV.P(I3:I4)</f>
        <v>7.5808625336926116E-4</v>
      </c>
      <c r="J9" s="15"/>
      <c r="K9" s="15"/>
      <c r="L9" s="8">
        <f>_xlfn.STDEV.P(L3:L4)</f>
        <v>1.2499999999999997E-2</v>
      </c>
      <c r="M9" s="15"/>
      <c r="N9" s="15"/>
      <c r="O9" s="8">
        <f>_xlfn.STDEV.P(O3:O4)</f>
        <v>6.2500000000000056E-3</v>
      </c>
      <c r="P9" s="15"/>
      <c r="Q9" s="15"/>
      <c r="R9" s="8">
        <f>_xlfn.STDEV.P(R3:R4)</f>
        <v>3.1250000000000028E-3</v>
      </c>
      <c r="S9" s="15"/>
      <c r="T9" s="15"/>
      <c r="U9" s="8">
        <f>_xlfn.STDEV.P(U3:U4)</f>
        <v>1.8750000000000017E-2</v>
      </c>
      <c r="V9" s="8">
        <f>_xlfn.STDEV.P(V3:V4)</f>
        <v>9.947447447447455E-2</v>
      </c>
      <c r="W9" s="15"/>
      <c r="X9" s="15"/>
      <c r="Y9" s="15"/>
      <c r="Z9" s="15"/>
      <c r="AA9" s="8">
        <f>_xlfn.STDEV.P(AA3:AA4)</f>
        <v>4.861111111111116E-2</v>
      </c>
      <c r="AB9" s="15"/>
      <c r="AC9" s="15"/>
      <c r="AD9" s="15"/>
      <c r="AE9" s="15"/>
      <c r="AF9" s="8">
        <f>_xlfn.STDEV.P(AF3:AF4)</f>
        <v>2.777777777777779E-2</v>
      </c>
      <c r="AG9" s="15"/>
      <c r="AH9" s="15"/>
      <c r="AI9" s="15"/>
      <c r="AJ9" s="15"/>
      <c r="AK9" s="8">
        <f>_xlfn.STDEV.P(AK3:AK4)</f>
        <v>1.6666666666666607E-2</v>
      </c>
      <c r="AL9" s="15"/>
      <c r="AM9" s="15"/>
      <c r="AN9" s="15"/>
      <c r="AO9" s="15"/>
      <c r="AP9" s="8">
        <f>_xlfn.STDEV.P(AP3:AP4)</f>
        <v>0.12643678160919536</v>
      </c>
      <c r="AQ9" s="8"/>
      <c r="AR9" s="15"/>
      <c r="AS9" s="15"/>
      <c r="AT9" s="8">
        <f>_xlfn.STDEV.P(AT3:AT4)</f>
        <v>0.14999999999999991</v>
      </c>
      <c r="AU9" s="15"/>
      <c r="AV9" s="15"/>
      <c r="AW9" s="8">
        <f>_xlfn.STDEV.P(AW3:AW4)</f>
        <v>7.4999999999999956E-2</v>
      </c>
      <c r="AX9" s="15"/>
      <c r="AY9" s="15"/>
      <c r="AZ9" s="15"/>
      <c r="BA9" s="15"/>
      <c r="BB9" s="8">
        <f>_xlfn.STDEV.P(BB3:BB4)</f>
        <v>6.25390869293313E-3</v>
      </c>
      <c r="BC9" s="15"/>
      <c r="BD9" s="15"/>
      <c r="BE9" s="15"/>
      <c r="BF9" s="15"/>
      <c r="BG9" s="8">
        <f>_xlfn.STDEV.P(BG3:BG4)</f>
        <v>3.3343672456575546E-3</v>
      </c>
      <c r="BH9" s="15"/>
      <c r="BI9" s="15"/>
      <c r="BJ9" s="15"/>
      <c r="BK9" s="15"/>
      <c r="BL9" s="8">
        <f>_xlfn.STDEV.P(BL3:BL4)</f>
        <v>7.416267942583743E-2</v>
      </c>
      <c r="BM9" s="15"/>
      <c r="BN9" s="15"/>
      <c r="BO9" s="15"/>
      <c r="BP9" s="15"/>
      <c r="BQ9" s="8">
        <f>_xlfn.STDEV.P(BQ3:BQ4)</f>
        <v>2.3684210526315863E-2</v>
      </c>
      <c r="BR9" s="8">
        <f>_xlfn.STDEV.P(BR3:BR4)</f>
        <v>1.3636363636363669E-2</v>
      </c>
      <c r="BS9" s="15"/>
      <c r="BT9" s="15"/>
      <c r="BU9" s="15"/>
      <c r="BV9" s="15"/>
      <c r="BW9" s="15"/>
      <c r="BX9" s="15"/>
      <c r="BY9" s="8">
        <f>_xlfn.STDEV.P(BY3:BY4)</f>
        <v>0.13736263736263732</v>
      </c>
      <c r="BZ9" s="8">
        <f>_xlfn.STDEV.P(BZ3:BZ4)</f>
        <v>0.21153846153846145</v>
      </c>
      <c r="CA9" s="15"/>
      <c r="CB9" s="15"/>
      <c r="CC9" s="15"/>
      <c r="CD9" s="15"/>
      <c r="CE9" s="8">
        <f>_xlfn.STDEV.P(CE3:CE4)</f>
        <v>3.125E-2</v>
      </c>
    </row>
  </sheetData>
  <mergeCells count="14">
    <mergeCell ref="AL1:AO1"/>
    <mergeCell ref="C1:H1"/>
    <mergeCell ref="J1:T1"/>
    <mergeCell ref="W1:Z1"/>
    <mergeCell ref="AB1:AE1"/>
    <mergeCell ref="AG1:AJ1"/>
    <mergeCell ref="BS1:BZ1"/>
    <mergeCell ref="CA1:CE1"/>
    <mergeCell ref="AR1:AT1"/>
    <mergeCell ref="AU1:AW1"/>
    <mergeCell ref="AX1:BB1"/>
    <mergeCell ref="BC1:BG1"/>
    <mergeCell ref="BH1:BL1"/>
    <mergeCell ref="BM1:BQ1"/>
  </mergeCells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FE67-BDE0-4ED9-A835-AD3B1E61D56E}">
  <dimension ref="A1:CB6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baseColWidth="10" defaultRowHeight="15" x14ac:dyDescent="0.2"/>
  <cols>
    <col min="1" max="1" width="12.83203125" bestFit="1" customWidth="1"/>
    <col min="20" max="20" width="15.33203125" bestFit="1" customWidth="1"/>
  </cols>
  <sheetData>
    <row r="1" spans="1:80" x14ac:dyDescent="0.2">
      <c r="A1" s="29" t="s">
        <v>78</v>
      </c>
    </row>
    <row r="2" spans="1:80" x14ac:dyDescent="0.2">
      <c r="A2" s="9"/>
      <c r="B2" s="30" t="s">
        <v>26</v>
      </c>
      <c r="C2" s="30"/>
      <c r="D2" s="30"/>
      <c r="E2" s="30"/>
      <c r="F2" s="30"/>
      <c r="G2" s="30"/>
      <c r="H2" s="10"/>
      <c r="I2" s="30" t="s">
        <v>33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10"/>
      <c r="U2" s="30" t="s">
        <v>14</v>
      </c>
      <c r="V2" s="30"/>
      <c r="W2" s="30"/>
      <c r="X2" s="30"/>
      <c r="Y2" s="10"/>
      <c r="Z2" s="30" t="s">
        <v>37</v>
      </c>
      <c r="AA2" s="30"/>
      <c r="AB2" s="30"/>
      <c r="AC2" s="30"/>
      <c r="AD2" s="10"/>
      <c r="AE2" s="30" t="s">
        <v>40</v>
      </c>
      <c r="AF2" s="30"/>
      <c r="AG2" s="30"/>
      <c r="AH2" s="30"/>
      <c r="AI2" s="10"/>
      <c r="AJ2" s="30" t="s">
        <v>43</v>
      </c>
      <c r="AK2" s="30"/>
      <c r="AL2" s="30"/>
      <c r="AM2" s="30"/>
      <c r="AN2" s="10"/>
      <c r="AO2" s="31" t="s">
        <v>0</v>
      </c>
      <c r="AP2" s="31"/>
      <c r="AQ2" s="31"/>
      <c r="AR2" s="32" t="s">
        <v>1</v>
      </c>
      <c r="AS2" s="32"/>
      <c r="AT2" s="32"/>
      <c r="AU2" s="30" t="s">
        <v>2</v>
      </c>
      <c r="AV2" s="30"/>
      <c r="AW2" s="30"/>
      <c r="AX2" s="30"/>
      <c r="AY2" s="30"/>
      <c r="AZ2" s="33" t="s">
        <v>17</v>
      </c>
      <c r="BA2" s="33"/>
      <c r="BB2" s="33"/>
      <c r="BC2" s="33"/>
      <c r="BD2" s="33"/>
      <c r="BE2" s="30" t="s">
        <v>15</v>
      </c>
      <c r="BF2" s="30"/>
      <c r="BG2" s="30"/>
      <c r="BH2" s="30"/>
      <c r="BI2" s="30"/>
      <c r="BJ2" s="31" t="s">
        <v>3</v>
      </c>
      <c r="BK2" s="31"/>
      <c r="BL2" s="31"/>
      <c r="BM2" s="31"/>
      <c r="BN2" s="31"/>
      <c r="BO2" s="12"/>
      <c r="BP2" s="32" t="s">
        <v>16</v>
      </c>
      <c r="BQ2" s="32"/>
      <c r="BR2" s="32"/>
      <c r="BS2" s="32"/>
      <c r="BT2" s="32"/>
      <c r="BU2" s="32"/>
      <c r="BV2" s="32"/>
      <c r="BW2" s="32"/>
      <c r="BX2" s="31" t="s">
        <v>30</v>
      </c>
      <c r="BY2" s="31"/>
      <c r="BZ2" s="31"/>
      <c r="CA2" s="31"/>
      <c r="CB2" s="31"/>
    </row>
    <row r="3" spans="1:80" x14ac:dyDescent="0.2">
      <c r="A3" s="5" t="s">
        <v>4</v>
      </c>
      <c r="B3" s="4" t="s">
        <v>27</v>
      </c>
      <c r="C3" s="4" t="s">
        <v>6</v>
      </c>
      <c r="D3" s="4" t="s">
        <v>52</v>
      </c>
      <c r="E3" s="4" t="s">
        <v>6</v>
      </c>
      <c r="F3" s="4" t="s">
        <v>61</v>
      </c>
      <c r="G3" s="4" t="s">
        <v>6</v>
      </c>
      <c r="H3" s="4" t="s">
        <v>20</v>
      </c>
      <c r="I3" s="4" t="s">
        <v>34</v>
      </c>
      <c r="J3" s="4" t="s">
        <v>6</v>
      </c>
      <c r="K3" s="4" t="s">
        <v>67</v>
      </c>
      <c r="L3" s="4" t="s">
        <v>35</v>
      </c>
      <c r="M3" s="4" t="s">
        <v>6</v>
      </c>
      <c r="N3" s="4" t="s">
        <v>67</v>
      </c>
      <c r="O3" s="4" t="s">
        <v>18</v>
      </c>
      <c r="P3" s="4" t="s">
        <v>6</v>
      </c>
      <c r="Q3" s="4" t="s">
        <v>67</v>
      </c>
      <c r="R3" s="4" t="s">
        <v>36</v>
      </c>
      <c r="S3" s="4" t="s">
        <v>6</v>
      </c>
      <c r="T3" s="4" t="s">
        <v>68</v>
      </c>
      <c r="U3" s="4" t="s">
        <v>18</v>
      </c>
      <c r="V3" s="4" t="s">
        <v>6</v>
      </c>
      <c r="W3" s="4" t="s">
        <v>19</v>
      </c>
      <c r="X3" s="4" t="s">
        <v>6</v>
      </c>
      <c r="Y3" s="4" t="s">
        <v>20</v>
      </c>
      <c r="Z3" s="4" t="s">
        <v>38</v>
      </c>
      <c r="AA3" s="4" t="s">
        <v>6</v>
      </c>
      <c r="AB3" s="4" t="s">
        <v>39</v>
      </c>
      <c r="AC3" s="4" t="s">
        <v>6</v>
      </c>
      <c r="AD3" s="4" t="s">
        <v>20</v>
      </c>
      <c r="AE3" s="4" t="s">
        <v>41</v>
      </c>
      <c r="AF3" s="4" t="s">
        <v>6</v>
      </c>
      <c r="AG3" s="4" t="s">
        <v>42</v>
      </c>
      <c r="AH3" s="4" t="s">
        <v>6</v>
      </c>
      <c r="AI3" s="4" t="s">
        <v>20</v>
      </c>
      <c r="AJ3" s="4" t="s">
        <v>25</v>
      </c>
      <c r="AK3" s="4" t="s">
        <v>6</v>
      </c>
      <c r="AL3" s="4" t="s">
        <v>24</v>
      </c>
      <c r="AM3" s="4" t="s">
        <v>6</v>
      </c>
      <c r="AN3" s="4" t="s">
        <v>20</v>
      </c>
      <c r="AO3" s="2" t="s">
        <v>5</v>
      </c>
      <c r="AP3" s="2" t="s">
        <v>6</v>
      </c>
      <c r="AQ3" s="2" t="s">
        <v>0</v>
      </c>
      <c r="AR3" s="3" t="s">
        <v>7</v>
      </c>
      <c r="AS3" s="3" t="s">
        <v>6</v>
      </c>
      <c r="AT3" s="3" t="s">
        <v>1</v>
      </c>
      <c r="AU3" s="4" t="s">
        <v>8</v>
      </c>
      <c r="AV3" s="4" t="s">
        <v>6</v>
      </c>
      <c r="AW3" s="4" t="s">
        <v>9</v>
      </c>
      <c r="AX3" s="4" t="s">
        <v>6</v>
      </c>
      <c r="AY3" s="4" t="s">
        <v>10</v>
      </c>
      <c r="AZ3" s="7" t="s">
        <v>24</v>
      </c>
      <c r="BA3" s="7" t="s">
        <v>6</v>
      </c>
      <c r="BB3" s="7" t="s">
        <v>25</v>
      </c>
      <c r="BC3" s="7" t="s">
        <v>6</v>
      </c>
      <c r="BD3" s="7" t="s">
        <v>20</v>
      </c>
      <c r="BE3" s="6" t="s">
        <v>21</v>
      </c>
      <c r="BF3" s="6" t="s">
        <v>6</v>
      </c>
      <c r="BG3" s="4" t="s">
        <v>22</v>
      </c>
      <c r="BH3" s="4" t="s">
        <v>6</v>
      </c>
      <c r="BI3" s="4" t="s">
        <v>13</v>
      </c>
      <c r="BJ3" s="2" t="s">
        <v>11</v>
      </c>
      <c r="BK3" s="2" t="s">
        <v>6</v>
      </c>
      <c r="BL3" s="2" t="s">
        <v>12</v>
      </c>
      <c r="BM3" s="2" t="s">
        <v>6</v>
      </c>
      <c r="BN3" s="2" t="s">
        <v>13</v>
      </c>
      <c r="BO3" s="2" t="s">
        <v>66</v>
      </c>
      <c r="BP3" s="3" t="s">
        <v>64</v>
      </c>
      <c r="BQ3" s="3" t="s">
        <v>6</v>
      </c>
      <c r="BR3" s="3" t="s">
        <v>53</v>
      </c>
      <c r="BS3" s="3" t="s">
        <v>6</v>
      </c>
      <c r="BT3" s="3" t="s">
        <v>65</v>
      </c>
      <c r="BU3" s="3" t="s">
        <v>63</v>
      </c>
      <c r="BV3" s="3" t="s">
        <v>6</v>
      </c>
      <c r="BW3" s="3" t="s">
        <v>56</v>
      </c>
      <c r="BX3" s="2" t="s">
        <v>29</v>
      </c>
      <c r="BY3" s="2" t="s">
        <v>6</v>
      </c>
      <c r="BZ3" s="2" t="s">
        <v>31</v>
      </c>
      <c r="CA3" s="2" t="s">
        <v>6</v>
      </c>
      <c r="CB3" s="2" t="s">
        <v>32</v>
      </c>
    </row>
    <row r="4" spans="1:80" x14ac:dyDescent="0.2">
      <c r="A4" s="19" t="s">
        <v>60</v>
      </c>
      <c r="B4">
        <v>5.6</v>
      </c>
      <c r="C4">
        <v>16</v>
      </c>
      <c r="D4">
        <v>5.25</v>
      </c>
      <c r="E4">
        <v>16</v>
      </c>
      <c r="F4">
        <v>5.4</v>
      </c>
      <c r="G4">
        <v>16</v>
      </c>
      <c r="H4" s="8">
        <f>D4/B4</f>
        <v>0.93750000000000011</v>
      </c>
      <c r="I4">
        <v>3.5</v>
      </c>
      <c r="J4">
        <v>16</v>
      </c>
      <c r="K4" s="1">
        <f>I4/J4</f>
        <v>0.21875</v>
      </c>
      <c r="L4">
        <v>3.9</v>
      </c>
      <c r="M4">
        <v>16</v>
      </c>
      <c r="N4" s="1">
        <f>L4/M4</f>
        <v>0.24374999999999999</v>
      </c>
      <c r="O4">
        <v>2.65</v>
      </c>
      <c r="P4">
        <v>16</v>
      </c>
      <c r="Q4" s="1">
        <f>O4/P4</f>
        <v>0.16562499999999999</v>
      </c>
      <c r="R4">
        <v>5.3</v>
      </c>
      <c r="S4">
        <v>16</v>
      </c>
      <c r="T4" s="8">
        <f>R4/O4</f>
        <v>2</v>
      </c>
      <c r="U4">
        <v>5.0999999999999996</v>
      </c>
      <c r="V4">
        <v>16</v>
      </c>
      <c r="W4">
        <v>1.7</v>
      </c>
      <c r="X4">
        <v>16</v>
      </c>
      <c r="Y4" s="8">
        <f t="shared" ref="Y4:Y5" si="0">U4/W4</f>
        <v>3</v>
      </c>
      <c r="Z4">
        <v>2.6</v>
      </c>
      <c r="AA4">
        <v>16</v>
      </c>
      <c r="AB4">
        <v>1.4</v>
      </c>
      <c r="AC4">
        <v>16</v>
      </c>
      <c r="AD4" s="8">
        <f t="shared" ref="AD4:AD5" si="1">Z4/AB4</f>
        <v>1.8571428571428574</v>
      </c>
      <c r="AE4">
        <v>4.5</v>
      </c>
      <c r="AF4">
        <v>10</v>
      </c>
      <c r="AG4">
        <v>2.75</v>
      </c>
      <c r="AH4">
        <v>10</v>
      </c>
      <c r="AI4" s="8">
        <f t="shared" ref="AI4:AI5" si="2">AE4/AG4</f>
        <v>1.6363636363636365</v>
      </c>
      <c r="AJ4">
        <v>4.3</v>
      </c>
      <c r="AK4">
        <v>10</v>
      </c>
      <c r="AL4">
        <v>2.1</v>
      </c>
      <c r="AM4">
        <v>10</v>
      </c>
      <c r="AN4" s="8">
        <f t="shared" ref="AN4:AN5" si="3">AJ4/AL4</f>
        <v>2.0476190476190474</v>
      </c>
      <c r="AO4">
        <v>5.6</v>
      </c>
      <c r="AP4">
        <v>2</v>
      </c>
      <c r="AQ4" s="1">
        <f>(AO4*1)/AP4</f>
        <v>2.8</v>
      </c>
      <c r="AR4">
        <v>5</v>
      </c>
      <c r="AS4">
        <v>2</v>
      </c>
      <c r="AT4" s="1">
        <f>(AR4*1)/AS4</f>
        <v>2.5</v>
      </c>
      <c r="AU4">
        <v>3.2</v>
      </c>
      <c r="AV4">
        <v>5</v>
      </c>
      <c r="AW4">
        <v>3.95</v>
      </c>
      <c r="AX4">
        <v>5</v>
      </c>
      <c r="AY4" s="8">
        <f>(AU4/AV4)/(AW4/AX4)</f>
        <v>0.810126582278481</v>
      </c>
      <c r="AZ4">
        <v>3.2</v>
      </c>
      <c r="BA4">
        <v>16</v>
      </c>
      <c r="BB4">
        <v>6</v>
      </c>
      <c r="BC4">
        <v>10</v>
      </c>
      <c r="BD4" s="8">
        <f>(AZ4/BA4)/(BB4/BC4)</f>
        <v>0.33333333333333337</v>
      </c>
      <c r="BE4">
        <v>2.5</v>
      </c>
      <c r="BF4">
        <v>16</v>
      </c>
      <c r="BG4">
        <v>0.9</v>
      </c>
      <c r="BH4">
        <v>16</v>
      </c>
      <c r="BI4" s="8">
        <f>(BE4/BF4)/(BG4/BH4)</f>
        <v>2.7777777777777777</v>
      </c>
      <c r="BJ4">
        <v>1.1000000000000001</v>
      </c>
      <c r="BK4">
        <v>16</v>
      </c>
      <c r="BL4">
        <v>0.95</v>
      </c>
      <c r="BM4">
        <v>16</v>
      </c>
      <c r="BN4" s="8">
        <f>(BJ4/BK4)/(BL4/BM4)</f>
        <v>1.1578947368421053</v>
      </c>
      <c r="BO4" s="8">
        <f>BE4/BJ4</f>
        <v>2.2727272727272725</v>
      </c>
      <c r="BP4">
        <v>1.85</v>
      </c>
      <c r="BQ4">
        <v>16</v>
      </c>
      <c r="BR4">
        <v>0.7</v>
      </c>
      <c r="BS4">
        <v>16</v>
      </c>
      <c r="BT4" s="1">
        <f>BP4/BR4</f>
        <v>2.6428571428571432</v>
      </c>
      <c r="BU4">
        <v>1.75</v>
      </c>
      <c r="BV4">
        <v>16</v>
      </c>
      <c r="BW4" s="1">
        <f>BU4/BR4</f>
        <v>2.5</v>
      </c>
      <c r="BX4">
        <v>1.1000000000000001</v>
      </c>
      <c r="BY4">
        <v>16</v>
      </c>
      <c r="BZ4">
        <v>1.3</v>
      </c>
      <c r="CA4">
        <v>16</v>
      </c>
      <c r="CB4" s="8">
        <f>(BX4/BY4)/(BZ4/CA4)</f>
        <v>0.84615384615384615</v>
      </c>
    </row>
    <row r="5" spans="1:80" x14ac:dyDescent="0.2">
      <c r="A5" t="s">
        <v>62</v>
      </c>
      <c r="B5">
        <v>5.25</v>
      </c>
      <c r="C5">
        <v>16</v>
      </c>
      <c r="D5">
        <v>4.9000000000000004</v>
      </c>
      <c r="E5">
        <v>16</v>
      </c>
      <c r="F5">
        <v>4.9000000000000004</v>
      </c>
      <c r="G5">
        <v>16</v>
      </c>
      <c r="H5" s="8">
        <f t="shared" ref="H5" si="4">F5/B5</f>
        <v>0.93333333333333335</v>
      </c>
      <c r="I5">
        <v>3</v>
      </c>
      <c r="J5">
        <v>16</v>
      </c>
      <c r="K5" s="1">
        <f>I5/J5</f>
        <v>0.1875</v>
      </c>
      <c r="L5">
        <v>3.4</v>
      </c>
      <c r="M5">
        <v>16</v>
      </c>
      <c r="N5" s="1">
        <f>L5/M5</f>
        <v>0.21249999999999999</v>
      </c>
      <c r="O5">
        <v>2.75</v>
      </c>
      <c r="P5">
        <v>16</v>
      </c>
      <c r="Q5" s="1">
        <f>O5/P5</f>
        <v>0.171875</v>
      </c>
      <c r="R5">
        <v>4.5999999999999996</v>
      </c>
      <c r="S5">
        <v>16</v>
      </c>
      <c r="T5" s="8">
        <f>R5/O5</f>
        <v>1.6727272727272726</v>
      </c>
      <c r="U5">
        <v>5.0999999999999996</v>
      </c>
      <c r="V5">
        <v>16</v>
      </c>
      <c r="W5">
        <v>1.5</v>
      </c>
      <c r="X5">
        <v>16</v>
      </c>
      <c r="Y5" s="8">
        <f t="shared" si="0"/>
        <v>3.4</v>
      </c>
      <c r="Z5">
        <v>2.2999999999999998</v>
      </c>
      <c r="AA5">
        <v>16</v>
      </c>
      <c r="AB5">
        <v>1.8</v>
      </c>
      <c r="AC5">
        <v>16</v>
      </c>
      <c r="AD5" s="8">
        <f t="shared" si="1"/>
        <v>1.2777777777777777</v>
      </c>
      <c r="AE5">
        <v>4.5</v>
      </c>
      <c r="AF5">
        <v>10</v>
      </c>
      <c r="AG5">
        <v>2.5</v>
      </c>
      <c r="AH5">
        <v>10</v>
      </c>
      <c r="AI5" s="8">
        <f t="shared" si="2"/>
        <v>1.8</v>
      </c>
      <c r="AJ5">
        <v>5</v>
      </c>
      <c r="AK5">
        <v>10</v>
      </c>
      <c r="AL5">
        <v>2.1</v>
      </c>
      <c r="AM5">
        <v>10</v>
      </c>
      <c r="AN5" s="8">
        <f t="shared" si="3"/>
        <v>2.3809523809523809</v>
      </c>
      <c r="AO5">
        <v>5.9</v>
      </c>
      <c r="AP5">
        <v>2</v>
      </c>
      <c r="AQ5" s="1">
        <f>(AO5*1)/AP5</f>
        <v>2.95</v>
      </c>
      <c r="AR5">
        <v>4.9000000000000004</v>
      </c>
      <c r="AS5">
        <v>2</v>
      </c>
      <c r="AT5" s="1">
        <f>(AR5*1)/AS5</f>
        <v>2.4500000000000002</v>
      </c>
      <c r="AU5">
        <v>7</v>
      </c>
      <c r="AV5">
        <v>10</v>
      </c>
      <c r="AW5">
        <v>7.4</v>
      </c>
      <c r="AX5">
        <v>10</v>
      </c>
      <c r="AY5" s="8">
        <f>(AU5/AV5)/(AW5/AX5)</f>
        <v>0.94594594594594594</v>
      </c>
      <c r="AZ5">
        <v>3</v>
      </c>
      <c r="BA5">
        <v>16</v>
      </c>
      <c r="BB5">
        <v>6.3</v>
      </c>
      <c r="BC5">
        <v>10</v>
      </c>
      <c r="BD5" s="8">
        <f t="shared" ref="BD5" si="5">(AZ5/BA5)/(BB5/BC5)</f>
        <v>0.29761904761904762</v>
      </c>
      <c r="BE5">
        <v>2.5</v>
      </c>
      <c r="BF5">
        <v>16</v>
      </c>
      <c r="BG5">
        <v>0.9</v>
      </c>
      <c r="BH5">
        <v>16</v>
      </c>
      <c r="BI5" s="8">
        <f t="shared" ref="BI5" si="6">(BE5/BF5)/(BG5/BH5)</f>
        <v>2.7777777777777777</v>
      </c>
      <c r="BJ5">
        <v>1.1000000000000001</v>
      </c>
      <c r="BK5">
        <v>16</v>
      </c>
      <c r="BL5">
        <v>0.9</v>
      </c>
      <c r="BM5">
        <v>16</v>
      </c>
      <c r="BN5" s="8">
        <f t="shared" ref="BN5" si="7">(BJ5/BK5)/(BL5/BM5)</f>
        <v>1.2222222222222223</v>
      </c>
      <c r="BO5" s="8">
        <f>BE5/BJ5</f>
        <v>2.2727272727272725</v>
      </c>
      <c r="BP5">
        <v>2</v>
      </c>
      <c r="BQ5">
        <v>16</v>
      </c>
      <c r="BR5">
        <v>0.8</v>
      </c>
      <c r="BS5">
        <v>16</v>
      </c>
      <c r="BT5" s="1">
        <f>BP5/BR5</f>
        <v>2.5</v>
      </c>
      <c r="BU5">
        <v>1.7</v>
      </c>
      <c r="BV5">
        <v>16</v>
      </c>
      <c r="BW5" s="1">
        <f>BU5/BR5</f>
        <v>2.125</v>
      </c>
      <c r="BX5">
        <v>1.1000000000000001</v>
      </c>
      <c r="BY5">
        <v>16</v>
      </c>
      <c r="BZ5">
        <v>1.5</v>
      </c>
      <c r="CA5">
        <v>16</v>
      </c>
      <c r="CB5" s="8">
        <f t="shared" ref="CB5" si="8">(BX5/BY5)/(BZ5/CA5)</f>
        <v>0.73333333333333339</v>
      </c>
    </row>
    <row r="6" spans="1:80" x14ac:dyDescent="0.2">
      <c r="O6">
        <v>2.75</v>
      </c>
      <c r="P6">
        <v>16</v>
      </c>
      <c r="R6">
        <v>4.8</v>
      </c>
      <c r="S6">
        <v>16</v>
      </c>
      <c r="T6" s="8">
        <f>R6/O6</f>
        <v>1.7454545454545454</v>
      </c>
    </row>
  </sheetData>
  <mergeCells count="14">
    <mergeCell ref="BP2:BW2"/>
    <mergeCell ref="BX2:CB2"/>
    <mergeCell ref="AO2:AQ2"/>
    <mergeCell ref="AR2:AT2"/>
    <mergeCell ref="AU2:AY2"/>
    <mergeCell ref="AZ2:BD2"/>
    <mergeCell ref="BE2:BI2"/>
    <mergeCell ref="BJ2:BN2"/>
    <mergeCell ref="AJ2:AM2"/>
    <mergeCell ref="B2:G2"/>
    <mergeCell ref="I2:S2"/>
    <mergeCell ref="U2:X2"/>
    <mergeCell ref="Z2:AC2"/>
    <mergeCell ref="AE2:AH2"/>
  </mergeCells>
  <hyperlinks>
    <hyperlink ref="A1" r:id="rId1" xr:uid="{DF06B206-AA5F-6344-B3B3-7692967E77E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Illidops_oroseira</vt:lpstr>
      <vt:lpstr>Illidops_stefanschmidti</vt:lpstr>
      <vt:lpstr>Illidops_doreenae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Höcherl</dc:creator>
  <cp:lastModifiedBy>Kristiaan Hoedemakers</cp:lastModifiedBy>
  <dcterms:created xsi:type="dcterms:W3CDTF">2023-07-01T21:49:34Z</dcterms:created>
  <dcterms:modified xsi:type="dcterms:W3CDTF">2025-12-05T13:01:28Z</dcterms:modified>
</cp:coreProperties>
</file>